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as\Desktop\"/>
    </mc:Choice>
  </mc:AlternateContent>
  <xr:revisionPtr revIDLastSave="0" documentId="8_{78F79D30-7689-4839-A750-DDBBA8895895}" xr6:coauthVersionLast="47" xr6:coauthVersionMax="47" xr10:uidLastSave="{00000000-0000-0000-0000-000000000000}"/>
  <bookViews>
    <workbookView xWindow="-38510" yWindow="-110" windowWidth="38620" windowHeight="21820" tabRatio="791" xr2:uid="{00000000-000D-0000-FFFF-FFFF00000000}"/>
  </bookViews>
  <sheets>
    <sheet name="Vorblatt - Konfiguration" sheetId="28" r:id="rId1"/>
    <sheet name="Entgelt Ü-Std" sheetId="18" r:id="rId2"/>
    <sheet name="FK zu Ü-Std" sheetId="14" r:id="rId3"/>
    <sheet name="FK zu Veranst" sheetId="24" r:id="rId4"/>
    <sheet name="Wettkampfbetreuung" sheetId="22" r:id="rId5"/>
    <sheet name="Sonstige Kosten" sheetId="5" r:id="rId6"/>
    <sheet name="Teilnehmerliste" sheetId="6" r:id="rId7"/>
  </sheets>
  <definedNames>
    <definedName name="_xlnm.Print_Area" localSheetId="1">'Entgelt Ü-Std'!$B$1:$AA$41</definedName>
    <definedName name="_xlnm.Print_Area" localSheetId="2">'FK zu Ü-Std'!$B$1:$AA$40</definedName>
    <definedName name="_xlnm.Print_Area" localSheetId="3">'FK zu Veranst'!$B$1:$AA$33</definedName>
    <definedName name="_xlnm.Print_Area" localSheetId="5">'Sonstige Kosten'!$B$1:$AA$30</definedName>
    <definedName name="_xlnm.Print_Area" localSheetId="6">Teilnehmerliste!$B$1:$K$35</definedName>
    <definedName name="_xlnm.Print_Area" localSheetId="0">'Vorblatt - Konfiguration'!$B$1:$AA$26</definedName>
    <definedName name="_xlnm.Print_Area" localSheetId="4">Wettkampfbetreuung!$B$1:$AA$30</definedName>
  </definedNames>
  <calcPr calcId="191029"/>
  <customWorkbookViews>
    <customWorkbookView name="Beate Tregel - Persönliche Ansicht" guid="{FE7001F2-5A16-4302-BF82-58FF65A67398}" mergeInterval="0" personalView="1" maximized="1" xWindow="1" yWindow="1" windowWidth="1138" windowHeight="468" activeSheetId="1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5" i="24" l="1"/>
  <c r="W24" i="24"/>
  <c r="W23" i="24"/>
  <c r="W22" i="24"/>
  <c r="W21" i="24"/>
  <c r="Z21" i="18"/>
  <c r="Z22" i="18"/>
  <c r="Z23" i="18"/>
  <c r="Z24" i="18"/>
  <c r="Z25" i="18"/>
  <c r="Z26" i="18"/>
  <c r="Z27" i="18"/>
  <c r="Z28" i="18"/>
  <c r="Z29" i="18"/>
  <c r="Z30" i="18"/>
  <c r="Z31" i="18"/>
  <c r="Z20" i="18"/>
  <c r="Q21" i="18"/>
  <c r="Q22" i="18"/>
  <c r="Q23" i="18"/>
  <c r="Q24" i="18"/>
  <c r="Q25" i="18"/>
  <c r="Q26" i="18"/>
  <c r="Q27" i="18"/>
  <c r="Q28" i="18"/>
  <c r="Q29" i="18"/>
  <c r="Q30" i="18"/>
  <c r="Q31" i="18"/>
  <c r="Q20" i="18"/>
  <c r="H21" i="18"/>
  <c r="H22" i="18"/>
  <c r="H23" i="18"/>
  <c r="H24" i="18"/>
  <c r="H25" i="18"/>
  <c r="H26" i="18"/>
  <c r="H27" i="18"/>
  <c r="H28" i="18"/>
  <c r="H29" i="18"/>
  <c r="H30" i="18"/>
  <c r="H31" i="18"/>
  <c r="H20" i="18"/>
  <c r="F15" i="24"/>
  <c r="F9" i="14"/>
  <c r="G7" i="24"/>
  <c r="W6" i="24"/>
  <c r="S6" i="24"/>
  <c r="P6" i="24"/>
  <c r="G6" i="24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D11" i="5"/>
  <c r="E9" i="5"/>
  <c r="C8" i="5"/>
  <c r="W5" i="5"/>
  <c r="S5" i="5"/>
  <c r="P5" i="5"/>
  <c r="E10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D12" i="22"/>
  <c r="G7" i="22"/>
  <c r="W6" i="22"/>
  <c r="S6" i="22"/>
  <c r="P6" i="22"/>
  <c r="G6" i="22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D18" i="2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D14" i="14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D14" i="18"/>
  <c r="E16" i="24"/>
  <c r="E12" i="14"/>
  <c r="F11" i="14"/>
  <c r="R10" i="14"/>
  <c r="E10" i="14"/>
  <c r="G7" i="14"/>
  <c r="W6" i="14"/>
  <c r="S6" i="14"/>
  <c r="P6" i="14"/>
  <c r="G6" i="14"/>
  <c r="E12" i="18"/>
  <c r="R10" i="18"/>
  <c r="F11" i="18"/>
  <c r="E10" i="18"/>
  <c r="G7" i="18"/>
  <c r="G6" i="18"/>
  <c r="S6" i="18"/>
  <c r="W6" i="18"/>
  <c r="P6" i="18"/>
  <c r="A8" i="28"/>
  <c r="Z3" i="18" s="1"/>
  <c r="B5" i="18" s="1"/>
  <c r="C17" i="28"/>
  <c r="L17" i="28" s="1"/>
  <c r="C19" i="28" s="1"/>
  <c r="K27" i="24"/>
  <c r="V27" i="24" s="1"/>
  <c r="U32" i="14"/>
  <c r="V26" i="22"/>
  <c r="T27" i="5"/>
  <c r="V28" i="24"/>
  <c r="T32" i="18" l="1"/>
  <c r="T33" i="18" s="1"/>
  <c r="T35" i="18" s="1"/>
  <c r="T36" i="18" s="1"/>
  <c r="C11" i="22"/>
  <c r="L11" i="22" s="1"/>
  <c r="C13" i="22" s="1"/>
  <c r="C10" i="5"/>
  <c r="L10" i="5" s="1"/>
  <c r="C12" i="5" s="1"/>
  <c r="C13" i="18"/>
  <c r="L13" i="18" s="1"/>
  <c r="C15" i="18" s="1"/>
  <c r="C13" i="14"/>
  <c r="L13" i="14" s="1"/>
  <c r="C15" i="14" s="1"/>
  <c r="C17" i="24"/>
  <c r="L17" i="24" s="1"/>
  <c r="C19" i="24" s="1"/>
  <c r="V29" i="24"/>
  <c r="V30" i="24" s="1"/>
  <c r="Z3" i="24"/>
  <c r="Z3" i="22"/>
  <c r="Z3" i="14"/>
  <c r="Q33" i="14" s="1"/>
  <c r="F9" i="18"/>
  <c r="N35" i="18"/>
  <c r="B9" i="18"/>
  <c r="B38" i="18"/>
  <c r="T37" i="18" l="1"/>
  <c r="B37" i="14"/>
  <c r="U33" i="14"/>
  <c r="U34" i="14" s="1"/>
  <c r="U35" i="14" s="1"/>
  <c r="U36" i="14" s="1"/>
  <c r="B5" i="22"/>
  <c r="B27" i="22"/>
  <c r="B5" i="24"/>
  <c r="B31" i="24"/>
  <c r="B9" i="22"/>
  <c r="F9" i="22"/>
  <c r="B5" i="14"/>
  <c r="Q34" i="14"/>
</calcChain>
</file>

<file path=xl/sharedStrings.xml><?xml version="1.0" encoding="utf-8"?>
<sst xmlns="http://schemas.openxmlformats.org/spreadsheetml/2006/main" count="259" uniqueCount="94">
  <si>
    <t>Sonstige Kosten</t>
  </si>
  <si>
    <t>SKG Roßdorf von 1877 e.V.</t>
  </si>
  <si>
    <t>Abteilung Turnen und Leichtathletik (TUL)</t>
  </si>
  <si>
    <t>Jahr</t>
  </si>
  <si>
    <t>Name</t>
  </si>
  <si>
    <t>Datum</t>
  </si>
  <si>
    <t>Unterschrift</t>
  </si>
  <si>
    <t>Summe Std.</t>
  </si>
  <si>
    <t>Gesamt</t>
  </si>
  <si>
    <t>DE</t>
  </si>
  <si>
    <t>km</t>
  </si>
  <si>
    <t>Summe km</t>
  </si>
  <si>
    <t>Veranstaltung</t>
  </si>
  <si>
    <t>Ort</t>
  </si>
  <si>
    <t>Summe</t>
  </si>
  <si>
    <t>Firma</t>
  </si>
  <si>
    <t>Betrag</t>
  </si>
  <si>
    <t>Vorname</t>
  </si>
  <si>
    <t>Diese Einkünfte werden von mir selbst versteuert.</t>
  </si>
  <si>
    <t>X</t>
  </si>
  <si>
    <t>Anlass der Ausgabe</t>
  </si>
  <si>
    <t>Nr.</t>
  </si>
  <si>
    <t>Jahr-
gang</t>
  </si>
  <si>
    <t>Turnen / Leichtathletik / Breitensport / Gesundheitssport</t>
  </si>
  <si>
    <t>Name:</t>
  </si>
  <si>
    <t>Sportstätten:</t>
  </si>
  <si>
    <t>Wochentage:</t>
  </si>
  <si>
    <t>Kontoinhaber:</t>
  </si>
  <si>
    <t>IBAN:</t>
  </si>
  <si>
    <t>Adresse:</t>
  </si>
  <si>
    <t>Uhrzeit:</t>
  </si>
  <si>
    <t>Name des Übungs-/Gruppenleiters:</t>
  </si>
  <si>
    <t>Rechnungsnummer:</t>
  </si>
  <si>
    <t>Uhrzeit Angebote:</t>
  </si>
  <si>
    <t>"Umwege oder Ähnliches, wie z.B. das Abholen/Heimbringen von Mitfahrern",
was zu mehr "km" führt bitte entsprechend vermerken.</t>
  </si>
  <si>
    <t>Sportstätte:</t>
  </si>
  <si>
    <t>Wochentag:</t>
  </si>
  <si>
    <t>19 % MwSt.</t>
  </si>
  <si>
    <t>pro km</t>
  </si>
  <si>
    <t>Monat*</t>
  </si>
  <si>
    <t>Quartal*</t>
  </si>
  <si>
    <t>*entweder Monat oder Quartal eintragen</t>
  </si>
  <si>
    <t>Hinweis</t>
  </si>
  <si>
    <t>Std.</t>
  </si>
  <si>
    <t>Teilnehmer an Übungsstunden / eine Liste je Gruppe</t>
  </si>
  <si>
    <t>€</t>
  </si>
  <si>
    <t>/</t>
  </si>
  <si>
    <t>Tankbeleg
ab 101 km</t>
  </si>
  <si>
    <t>Ende des 1.Quartals</t>
  </si>
  <si>
    <t>Ende des 3.Quartals</t>
  </si>
  <si>
    <t>Summe km für Strecken bis "100 km"</t>
  </si>
  <si>
    <t>Summe Abnutzungspauschale für Strecken ab "101 km"</t>
  </si>
  <si>
    <t>Summe Tankkosten für Strecken ab "101 km", laut beigefügten Tankbelegen</t>
  </si>
  <si>
    <t>Erstattung erfolgt für die kürzeste Strecke und von Ortsmitte zu Ortsmitte.</t>
  </si>
  <si>
    <t>Erklärung der mit "*" gekennzeichneten Positionen.</t>
  </si>
  <si>
    <t>Gruppenname:</t>
  </si>
  <si>
    <t>Namen aller Übungsleiterassistenten:</t>
  </si>
  <si>
    <t>Spalte "Hinweis": hier z.B. Vertretungen, Sportstättenwechsel usw. mit "*" kennzeichnen und</t>
  </si>
  <si>
    <t>Entgelt je 60 Min.</t>
  </si>
  <si>
    <t>die Erklärung der gekennzeichneten Positionen unten eintragen.</t>
  </si>
  <si>
    <t xml:space="preserve">der gekennzeichneten Positionen unten eintragen. </t>
  </si>
  <si>
    <t>Spalte "Hinweis": hier z.B. abweichende km-Angabe usw. mit "*" kennzeichnen und die Erklärung</t>
  </si>
  <si>
    <t>Fahrten mit dem Privat-PKW müssen vom Abteilungsvorstand vorher genehmigt werden.</t>
  </si>
  <si>
    <t>0,50 € je
volle 10 km</t>
  </si>
  <si>
    <t>Da ich selbstständig bin, werden diese Einkünfte von mir selbst versteuert.</t>
  </si>
  <si>
    <t>Ich bestätige, dass ich den ÜL-Freibetrag nur in der SKG Roßdorf Abt. TUL in Anspruch nehme.</t>
  </si>
  <si>
    <t>V. erstellt
1-Q-2026</t>
  </si>
  <si>
    <t>Steuernr. / USt.-ID-Nr.:</t>
  </si>
  <si>
    <t>Modus</t>
  </si>
  <si>
    <t>R1234567</t>
  </si>
  <si>
    <t>SnUIN123</t>
  </si>
  <si>
    <t>Dez</t>
  </si>
  <si>
    <t>IV</t>
  </si>
  <si>
    <t>Max Mustermann</t>
  </si>
  <si>
    <t>Mo, Mi, So</t>
  </si>
  <si>
    <t>Villa Kunterbunt</t>
  </si>
  <si>
    <t>10:00 - 23:30</t>
  </si>
  <si>
    <t>Name und Adresse:</t>
  </si>
  <si>
    <t>Min.</t>
  </si>
  <si>
    <t>Einsatz an Ferientagen = F in Spalte "Hinweis" eintragen. Std. zur Berechnung mit Komma schreiben.</t>
  </si>
  <si>
    <t>Adresse Abt. TUL: Schulgasse 27, 64380 Roßdorf</t>
  </si>
  <si>
    <t>Ich bin selbstständig.</t>
  </si>
  <si>
    <t>Ich bin freie/r Mitarbeiter/in.</t>
  </si>
  <si>
    <t>Ich bin in mehreren Vereinen tätig.</t>
  </si>
  <si>
    <t>Vergütung
€ 25</t>
  </si>
  <si>
    <t>Ich bin Übungsleiter/in oder ÜL-Assistent/in. (ÜL-Freibetrag)</t>
  </si>
  <si>
    <t>Bitte die Namen alphabetisch und vollständig ausgeschrieben, sowie den Jahrgang, eintragen.</t>
  </si>
  <si>
    <t>Musterstraße 12, 12345 Musterstadt</t>
  </si>
  <si>
    <t>Vertragsart:
(bitte auswählen)</t>
  </si>
  <si>
    <t>Wie geht es jetzt weiter?
 Bitte das gewünschte Tabellenblatt auswählen.
Dort kannst du deine Abrechnungsdaten eintragen.
Auf den Tabellenblätter, Entgelt Ü-Std., FK zu Ü-Std., FK zu Veranst. + Wettkampfbetr. befindet sich, der Vertragsart entsprechend, ein zusätzlicher Satz vor der Unterschrift.</t>
  </si>
  <si>
    <r>
      <t xml:space="preserve">Die für alle Abrechnungen geltenden Daten können hier zentral eingetragen werden.
Deine Angaben werden automatisch in alle anderen Tabellenblätter übernommen.
Wenn du als „Freie/r Mitarbeiter/in“ oder „Selbstständige/r“ tätig bist, musst du zusätzlich eine Rechnungsnummer (Rg.-Nr.) und deine Steuer-ID angeben.
Diese Felder werden sichtbar, sobald eine dieser Vertragsarten ausgewählt wird.
</t>
    </r>
    <r>
      <rPr>
        <b/>
        <sz val="11"/>
        <color theme="1"/>
        <rFont val="Calibri"/>
        <family val="2"/>
        <scheme val="minor"/>
      </rPr>
      <t>Bitte wähle die für dich zutreffende Vertragsart aus. Klicke dazu auf das Feld neben „Vertragsart:“.</t>
    </r>
  </si>
  <si>
    <t>Für Strecken bis "100 km" = 0,30 € pro gefahrenem km.
Für Strecken ab "101 km" anteilige Spritkosten, Nachweis durch Tankbeleg
zuzüglich 0,75 € pro volle 10 km als Abnutzungspauschale.</t>
  </si>
  <si>
    <t>Max und Erika Mustermann</t>
  </si>
  <si>
    <t>Kontoinhaber:
genaue Angabe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</si>
</sst>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\ &quot;Std.&quot;"/>
    <numFmt numFmtId="165" formatCode="#,##0.00\ &quot;€&quot;"/>
    <numFmt numFmtId="166" formatCode="0\ &quot;km&quot;"/>
    <numFmt numFmtId="167" formatCode="dd/mm/yy;@"/>
    <numFmt numFmtId="168" formatCode="#,##0.0000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167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" fontId="2" fillId="0" borderId="4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textRotation="180" wrapText="1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7" xfId="0" quotePrefix="1" applyFont="1" applyBorder="1" applyAlignment="1">
      <alignment horizontal="center" vertical="top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0" fontId="0" fillId="0" borderId="0" xfId="0" quotePrefix="1" applyAlignment="1">
      <alignment vertical="center"/>
    </xf>
    <xf numFmtId="0" fontId="2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vertical="center" wrapText="1"/>
    </xf>
    <xf numFmtId="49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0" fontId="2" fillId="0" borderId="2" xfId="0" applyFont="1" applyBorder="1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 wrapText="1"/>
    </xf>
    <xf numFmtId="166" fontId="0" fillId="0" borderId="1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3" xfId="0" applyBorder="1"/>
    <xf numFmtId="0" fontId="0" fillId="0" borderId="0" xfId="0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textRotation="180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7" xfId="0" applyFon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67" fontId="0" fillId="0" borderId="6" xfId="0" applyNumberFormat="1" applyBorder="1" applyAlignment="1" applyProtection="1">
      <alignment horizontal="center" vertical="center"/>
      <protection locked="0"/>
    </xf>
    <xf numFmtId="167" fontId="0" fillId="0" borderId="9" xfId="0" applyNumberFormat="1" applyBorder="1" applyAlignment="1" applyProtection="1">
      <alignment horizontal="center" vertical="center"/>
      <protection locked="0"/>
    </xf>
    <xf numFmtId="167" fontId="0" fillId="0" borderId="2" xfId="0" applyNumberFormat="1" applyBorder="1" applyAlignment="1" applyProtection="1">
      <alignment horizontal="center" vertical="center"/>
      <protection locked="0"/>
    </xf>
    <xf numFmtId="167" fontId="0" fillId="0" borderId="10" xfId="0" applyNumberFormat="1" applyBorder="1" applyAlignment="1" applyProtection="1">
      <alignment horizontal="center" vertical="center"/>
      <protection locked="0"/>
    </xf>
    <xf numFmtId="1" fontId="8" fillId="0" borderId="7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4" fontId="0" fillId="0" borderId="1" xfId="0" applyNumberForma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2" fontId="0" fillId="0" borderId="2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168" fontId="0" fillId="0" borderId="2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165" fontId="0" fillId="0" borderId="6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165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 style="thin">
          <color auto="1"/>
        </top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 style="thin">
          <color auto="1"/>
        </top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</xdr:colOff>
      <xdr:row>0</xdr:row>
      <xdr:rowOff>47626</xdr:rowOff>
    </xdr:from>
    <xdr:to>
      <xdr:col>23</xdr:col>
      <xdr:colOff>47623</xdr:colOff>
      <xdr:row>3</xdr:row>
      <xdr:rowOff>57149</xdr:rowOff>
    </xdr:to>
    <xdr:pic>
      <xdr:nvPicPr>
        <xdr:cNvPr id="2" name="Grafik 1" descr="TUL-LOGO-TUL_grau">
          <a:extLst>
            <a:ext uri="{FF2B5EF4-FFF2-40B4-BE49-F238E27FC236}">
              <a16:creationId xmlns:a16="http://schemas.microsoft.com/office/drawing/2014/main" id="{1B2C238B-17C4-4E83-AD94-6DC3F6DBB4E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47626"/>
          <a:ext cx="1285873" cy="695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</xdr:colOff>
      <xdr:row>0</xdr:row>
      <xdr:rowOff>47626</xdr:rowOff>
    </xdr:from>
    <xdr:to>
      <xdr:col>23</xdr:col>
      <xdr:colOff>47623</xdr:colOff>
      <xdr:row>3</xdr:row>
      <xdr:rowOff>57149</xdr:rowOff>
    </xdr:to>
    <xdr:pic>
      <xdr:nvPicPr>
        <xdr:cNvPr id="2" name="Grafik 1" descr="TUL-LOGO-TUL_gra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0" y="47626"/>
          <a:ext cx="1247773" cy="695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</xdr:colOff>
      <xdr:row>0</xdr:row>
      <xdr:rowOff>47626</xdr:rowOff>
    </xdr:from>
    <xdr:to>
      <xdr:col>23</xdr:col>
      <xdr:colOff>47623</xdr:colOff>
      <xdr:row>3</xdr:row>
      <xdr:rowOff>57149</xdr:rowOff>
    </xdr:to>
    <xdr:pic>
      <xdr:nvPicPr>
        <xdr:cNvPr id="2" name="Grafik 1" descr="TUL-LOGO-TUL_grau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24300" y="47626"/>
          <a:ext cx="1247773" cy="695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</xdr:colOff>
      <xdr:row>0</xdr:row>
      <xdr:rowOff>47626</xdr:rowOff>
    </xdr:from>
    <xdr:to>
      <xdr:col>23</xdr:col>
      <xdr:colOff>47623</xdr:colOff>
      <xdr:row>3</xdr:row>
      <xdr:rowOff>57149</xdr:rowOff>
    </xdr:to>
    <xdr:pic>
      <xdr:nvPicPr>
        <xdr:cNvPr id="2" name="Grafik 1" descr="TUL-LOGO-TUL_grau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24300" y="47626"/>
          <a:ext cx="1247773" cy="695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</xdr:colOff>
      <xdr:row>0</xdr:row>
      <xdr:rowOff>47626</xdr:rowOff>
    </xdr:from>
    <xdr:to>
      <xdr:col>23</xdr:col>
      <xdr:colOff>47623</xdr:colOff>
      <xdr:row>3</xdr:row>
      <xdr:rowOff>57149</xdr:rowOff>
    </xdr:to>
    <xdr:pic>
      <xdr:nvPicPr>
        <xdr:cNvPr id="2" name="Grafik 1" descr="TUL-LOGO-TUL_grau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24300" y="47626"/>
          <a:ext cx="1247773" cy="695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</xdr:colOff>
      <xdr:row>0</xdr:row>
      <xdr:rowOff>47626</xdr:rowOff>
    </xdr:from>
    <xdr:to>
      <xdr:col>23</xdr:col>
      <xdr:colOff>47623</xdr:colOff>
      <xdr:row>3</xdr:row>
      <xdr:rowOff>57149</xdr:rowOff>
    </xdr:to>
    <xdr:pic>
      <xdr:nvPicPr>
        <xdr:cNvPr id="2" name="Grafik 1" descr="TUL-LOGO-TUL_grau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24300" y="47626"/>
          <a:ext cx="1247773" cy="695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771525</xdr:colOff>
      <xdr:row>0</xdr:row>
      <xdr:rowOff>47626</xdr:rowOff>
    </xdr:from>
    <xdr:to>
      <xdr:col>8</xdr:col>
      <xdr:colOff>866775</xdr:colOff>
      <xdr:row>3</xdr:row>
      <xdr:rowOff>57149</xdr:rowOff>
    </xdr:to>
    <xdr:pic>
      <xdr:nvPicPr>
        <xdr:cNvPr id="2" name="Grafik 1" descr="TUL-LOGO-TUL_grau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24300" y="47626"/>
          <a:ext cx="1314450" cy="695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B016B-21FF-4BE1-BDCD-DA86A57A98C2}">
  <dimension ref="A1:AB43"/>
  <sheetViews>
    <sheetView showGridLines="0" tabSelected="1" workbookViewId="0">
      <selection activeCell="E16" sqref="E16:X16"/>
    </sheetView>
  </sheetViews>
  <sheetFormatPr defaultColWidth="10.7265625" defaultRowHeight="14.5" x14ac:dyDescent="0.35"/>
  <cols>
    <col min="1" max="1" width="2.7265625" customWidth="1"/>
    <col min="2" max="2" width="8.7265625" style="39" customWidth="1"/>
    <col min="3" max="26" width="3.1796875" customWidth="1"/>
    <col min="27" max="27" width="2.7265625" customWidth="1"/>
    <col min="28" max="28" width="8.7265625" customWidth="1"/>
    <col min="29" max="29" width="2.7265625" customWidth="1"/>
    <col min="30" max="31" width="8.7265625" customWidth="1"/>
    <col min="32" max="32" width="2.7265625" customWidth="1"/>
    <col min="33" max="33" width="8.7265625" customWidth="1"/>
    <col min="34" max="34" width="10.453125" bestFit="1" customWidth="1"/>
    <col min="35" max="35" width="6.7265625" customWidth="1"/>
  </cols>
  <sheetData>
    <row r="1" spans="1:27" s="8" customFormat="1" ht="21" customHeight="1" x14ac:dyDescent="0.35">
      <c r="B1" s="55" t="s">
        <v>1</v>
      </c>
      <c r="C1" s="55"/>
      <c r="D1" s="55"/>
      <c r="E1" s="55"/>
      <c r="F1" s="55"/>
      <c r="G1" s="55"/>
      <c r="H1" s="55"/>
      <c r="I1" s="55"/>
      <c r="Y1" s="56" t="s">
        <v>66</v>
      </c>
      <c r="Z1" s="56"/>
      <c r="AA1" s="9"/>
    </row>
    <row r="2" spans="1:27" s="8" customFormat="1" ht="21" customHeight="1" x14ac:dyDescent="0.35">
      <c r="B2" s="55" t="s">
        <v>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Y2" s="56"/>
      <c r="Z2" s="56"/>
      <c r="AA2" s="9"/>
    </row>
    <row r="3" spans="1:27" s="10" customFormat="1" ht="12" customHeight="1" x14ac:dyDescent="0.35">
      <c r="B3" s="57" t="s">
        <v>23</v>
      </c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27" s="8" customFormat="1" x14ac:dyDescent="0.35">
      <c r="B4" s="58" t="s">
        <v>80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27" s="8" customFormat="1" ht="8.15" customHeight="1" x14ac:dyDescent="0.3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27" s="8" customFormat="1" ht="135" customHeight="1" x14ac:dyDescent="0.35">
      <c r="B6" s="72" t="s">
        <v>90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4"/>
    </row>
    <row r="7" spans="1:27" s="8" customFormat="1" ht="8.15" customHeight="1" x14ac:dyDescent="0.3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27" s="8" customFormat="1" ht="30" customHeight="1" x14ac:dyDescent="0.35">
      <c r="A8" s="22">
        <f>VLOOKUP(F8,B22:C25,2,FALSE)</f>
        <v>4</v>
      </c>
      <c r="B8" s="77" t="s">
        <v>88</v>
      </c>
      <c r="C8" s="77"/>
      <c r="D8" s="77"/>
      <c r="E8" s="77"/>
      <c r="F8" s="78" t="s">
        <v>85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</row>
    <row r="9" spans="1:27" s="8" customFormat="1" ht="24" customHeight="1" x14ac:dyDescent="0.35">
      <c r="B9" s="60" t="s">
        <v>32</v>
      </c>
      <c r="C9" s="60"/>
      <c r="D9" s="60"/>
      <c r="E9" s="60"/>
      <c r="F9" s="60"/>
      <c r="G9" s="61" t="s">
        <v>69</v>
      </c>
      <c r="H9" s="62"/>
      <c r="I9" s="62"/>
      <c r="J9" s="62"/>
      <c r="K9" s="62"/>
      <c r="L9" s="62"/>
      <c r="M9" s="62"/>
      <c r="N9" s="62"/>
      <c r="P9" s="69" t="s">
        <v>71</v>
      </c>
      <c r="Q9" s="69"/>
      <c r="R9" s="15" t="s">
        <v>46</v>
      </c>
      <c r="S9" s="69" t="s">
        <v>72</v>
      </c>
      <c r="T9" s="69"/>
      <c r="U9" s="69"/>
      <c r="V9" s="15" t="s">
        <v>46</v>
      </c>
      <c r="W9" s="70">
        <v>2035</v>
      </c>
      <c r="X9" s="71"/>
      <c r="Y9"/>
      <c r="Z9"/>
    </row>
    <row r="10" spans="1:27" s="8" customFormat="1" ht="12" customHeight="1" x14ac:dyDescent="0.35">
      <c r="B10" s="66" t="s">
        <v>67</v>
      </c>
      <c r="C10" s="66"/>
      <c r="D10" s="66"/>
      <c r="E10" s="66"/>
      <c r="F10" s="66"/>
      <c r="G10" s="68" t="s">
        <v>70</v>
      </c>
      <c r="H10" s="68"/>
      <c r="I10" s="68"/>
      <c r="J10" s="68"/>
      <c r="K10" s="68"/>
      <c r="L10" s="68"/>
      <c r="M10" s="68"/>
      <c r="N10" s="68"/>
      <c r="O10" s="16"/>
      <c r="P10" s="63" t="s">
        <v>39</v>
      </c>
      <c r="Q10" s="63"/>
      <c r="R10" s="17" t="s">
        <v>46</v>
      </c>
      <c r="S10" s="64" t="s">
        <v>40</v>
      </c>
      <c r="T10" s="64"/>
      <c r="U10" s="64"/>
      <c r="V10" s="17" t="s">
        <v>46</v>
      </c>
      <c r="W10" s="64" t="s">
        <v>3</v>
      </c>
      <c r="X10" s="64"/>
    </row>
    <row r="11" spans="1:27" s="8" customFormat="1" ht="12" customHeight="1" x14ac:dyDescent="0.35">
      <c r="B11" s="67"/>
      <c r="C11" s="67"/>
      <c r="D11" s="67"/>
      <c r="E11" s="67"/>
      <c r="F11" s="67"/>
      <c r="G11" s="61"/>
      <c r="H11" s="61"/>
      <c r="I11" s="61"/>
      <c r="J11" s="61"/>
      <c r="K11" s="61"/>
      <c r="L11" s="61"/>
      <c r="M11" s="61"/>
      <c r="N11" s="61"/>
      <c r="P11" s="65" t="s">
        <v>41</v>
      </c>
      <c r="Q11" s="65"/>
      <c r="R11" s="65"/>
      <c r="S11" s="65"/>
      <c r="T11" s="65"/>
      <c r="U11" s="65"/>
      <c r="V11" s="65"/>
      <c r="W11" s="65"/>
      <c r="X11" s="65"/>
    </row>
    <row r="12" spans="1:27" s="8" customFormat="1" ht="24" customHeight="1" x14ac:dyDescent="0.35">
      <c r="B12" s="75" t="s">
        <v>24</v>
      </c>
      <c r="C12" s="75"/>
      <c r="D12" s="75"/>
      <c r="E12" s="76" t="s">
        <v>73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spans="1:27" s="8" customFormat="1" ht="24" customHeight="1" x14ac:dyDescent="0.35">
      <c r="B13" s="75" t="s">
        <v>29</v>
      </c>
      <c r="C13" s="75"/>
      <c r="D13" s="75"/>
      <c r="E13" s="59" t="s">
        <v>87</v>
      </c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</row>
    <row r="14" spans="1:27" s="8" customFormat="1" ht="24" customHeight="1" x14ac:dyDescent="0.35">
      <c r="B14" s="75" t="s">
        <v>25</v>
      </c>
      <c r="C14" s="75"/>
      <c r="D14" s="75"/>
      <c r="E14" s="59" t="s">
        <v>75</v>
      </c>
      <c r="F14" s="59"/>
      <c r="G14" s="59"/>
      <c r="H14" s="59"/>
      <c r="I14" s="59"/>
      <c r="J14" s="59"/>
      <c r="K14" s="59"/>
      <c r="L14" s="59"/>
      <c r="M14" s="59"/>
      <c r="N14" s="86" t="s">
        <v>26</v>
      </c>
      <c r="O14" s="86"/>
      <c r="P14" s="86"/>
      <c r="Q14" s="86"/>
      <c r="R14" s="59" t="s">
        <v>74</v>
      </c>
      <c r="S14" s="59"/>
      <c r="T14" s="59"/>
      <c r="U14" s="59"/>
      <c r="V14" s="59"/>
      <c r="W14" s="59"/>
      <c r="X14" s="59"/>
      <c r="Y14" s="12"/>
    </row>
    <row r="15" spans="1:27" s="8" customFormat="1" ht="24" customHeight="1" x14ac:dyDescent="0.35">
      <c r="B15" s="75" t="s">
        <v>33</v>
      </c>
      <c r="C15" s="75"/>
      <c r="D15" s="75"/>
      <c r="E15" s="75"/>
      <c r="F15" s="59" t="s">
        <v>76</v>
      </c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12"/>
    </row>
    <row r="16" spans="1:27" s="8" customFormat="1" ht="30" customHeight="1" x14ac:dyDescent="0.35">
      <c r="B16" s="80" t="s">
        <v>93</v>
      </c>
      <c r="C16" s="81"/>
      <c r="D16" s="82"/>
      <c r="E16" s="83" t="s">
        <v>92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5"/>
    </row>
    <row r="17" spans="2:28" s="8" customFormat="1" ht="9" customHeight="1" x14ac:dyDescent="0.35">
      <c r="B17" s="21"/>
      <c r="C17" s="22" t="str">
        <f>C18&amp;D18&amp;E18&amp;F18&amp;G18&amp;H18&amp;I18&amp;J18&amp;K18&amp;L18&amp;M18&amp;N18&amp;O18&amp;P18&amp;Q18&amp;R18&amp;S18&amp;T18&amp;U18&amp;V18&amp;W18</f>
        <v>DE12345678901234567890</v>
      </c>
      <c r="L17" s="23" t="b">
        <f>C17="DE"&amp;TEXT((98-MOD((62*(1+MOD(MID(C17,5,8),97))+27*MOD(RIGHT(C17,10),97)),97)),"00")&amp;MID(C17,5,8)&amp;TEXT(RIGHT(C17,10),"0000000000")</f>
        <v>0</v>
      </c>
      <c r="N17" s="24"/>
      <c r="AA17" s="25"/>
      <c r="AB17" s="25"/>
    </row>
    <row r="18" spans="2:28" s="8" customFormat="1" ht="24.75" customHeight="1" x14ac:dyDescent="0.35">
      <c r="B18" s="26" t="s">
        <v>28</v>
      </c>
      <c r="C18" s="27" t="s">
        <v>9</v>
      </c>
      <c r="D18" s="5">
        <v>1</v>
      </c>
      <c r="E18" s="5">
        <v>2</v>
      </c>
      <c r="F18" s="5">
        <v>3</v>
      </c>
      <c r="G18" s="5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0</v>
      </c>
      <c r="N18" s="5">
        <v>1</v>
      </c>
      <c r="O18" s="5">
        <v>2</v>
      </c>
      <c r="P18" s="5">
        <v>3</v>
      </c>
      <c r="Q18" s="5">
        <v>4</v>
      </c>
      <c r="R18" s="5">
        <v>5</v>
      </c>
      <c r="S18" s="5">
        <v>6</v>
      </c>
      <c r="T18" s="5">
        <v>7</v>
      </c>
      <c r="U18" s="5">
        <v>8</v>
      </c>
      <c r="V18" s="5">
        <v>9</v>
      </c>
      <c r="W18" s="6">
        <v>0</v>
      </c>
      <c r="X18" s="29"/>
      <c r="Y18" s="30"/>
      <c r="Z18" s="30"/>
      <c r="AA18" s="25"/>
      <c r="AB18" s="25"/>
    </row>
    <row r="19" spans="2:28" ht="12" customHeight="1" x14ac:dyDescent="0.35">
      <c r="B19" s="8"/>
      <c r="C19" s="79" t="str">
        <f>IF(OR(D18="",E18="",M18=""),"",IF(OR(L17=FALSE,SUMPRODUCT(N(D18:W18&lt;&gt;"")) &lt;&gt; 20),"Die IBAN ist fehlerhaft oder falsch eingegeben (1 Ziffer pro Zelle)",""))</f>
        <v>Die IBAN ist fehlerhaft oder falsch eingegeben (1 Ziffer pro Zelle)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31"/>
      <c r="AA19" s="32"/>
    </row>
    <row r="20" spans="2:28" s="8" customFormat="1" x14ac:dyDescent="0.35"/>
    <row r="21" spans="2:28" s="8" customFormat="1" ht="77.5" customHeight="1" x14ac:dyDescent="0.35">
      <c r="B21" s="72" t="s">
        <v>89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4"/>
    </row>
    <row r="22" spans="2:28" s="8" customFormat="1" x14ac:dyDescent="0.35">
      <c r="B22" s="34" t="s">
        <v>81</v>
      </c>
      <c r="C22" s="22">
        <v>1</v>
      </c>
      <c r="D22" s="22" t="s">
        <v>64</v>
      </c>
    </row>
    <row r="23" spans="2:28" s="8" customFormat="1" x14ac:dyDescent="0.35">
      <c r="B23" s="34" t="s">
        <v>82</v>
      </c>
      <c r="C23" s="22">
        <v>2</v>
      </c>
      <c r="D23" s="22" t="s">
        <v>18</v>
      </c>
    </row>
    <row r="24" spans="2:28" s="8" customFormat="1" x14ac:dyDescent="0.35">
      <c r="B24" s="34" t="s">
        <v>83</v>
      </c>
      <c r="C24" s="22">
        <v>3</v>
      </c>
      <c r="D24" s="22" t="s">
        <v>18</v>
      </c>
    </row>
    <row r="25" spans="2:28" s="8" customFormat="1" ht="14.5" customHeight="1" x14ac:dyDescent="0.35">
      <c r="B25" s="34" t="s">
        <v>85</v>
      </c>
      <c r="C25" s="22">
        <v>4</v>
      </c>
      <c r="D25" s="22" t="s">
        <v>65</v>
      </c>
    </row>
    <row r="26" spans="2:28" s="8" customFormat="1" x14ac:dyDescent="0.35">
      <c r="B26" s="21"/>
    </row>
    <row r="27" spans="2:28" s="8" customFormat="1" x14ac:dyDescent="0.35"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</row>
    <row r="28" spans="2:28" s="8" customFormat="1" x14ac:dyDescent="0.35"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</row>
    <row r="29" spans="2:28" s="8" customFormat="1" x14ac:dyDescent="0.35"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2:28" s="8" customFormat="1" x14ac:dyDescent="0.35"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</row>
    <row r="31" spans="2:28" s="8" customFormat="1" x14ac:dyDescent="0.35">
      <c r="B31" s="54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spans="2:28" s="8" customFormat="1" x14ac:dyDescent="0.35">
      <c r="B32" s="21"/>
    </row>
    <row r="33" spans="2:2" s="8" customFormat="1" x14ac:dyDescent="0.35">
      <c r="B33" s="21"/>
    </row>
    <row r="34" spans="2:2" s="8" customFormat="1" x14ac:dyDescent="0.35">
      <c r="B34" s="21"/>
    </row>
    <row r="35" spans="2:2" s="8" customFormat="1" x14ac:dyDescent="0.35">
      <c r="B35" s="21"/>
    </row>
    <row r="36" spans="2:2" s="8" customFormat="1" x14ac:dyDescent="0.35">
      <c r="B36" s="21"/>
    </row>
    <row r="37" spans="2:2" s="8" customFormat="1" x14ac:dyDescent="0.35">
      <c r="B37" s="21"/>
    </row>
    <row r="38" spans="2:2" s="8" customFormat="1" x14ac:dyDescent="0.35">
      <c r="B38" s="21"/>
    </row>
    <row r="39" spans="2:2" s="8" customFormat="1" x14ac:dyDescent="0.35">
      <c r="B39" s="21"/>
    </row>
    <row r="40" spans="2:2" s="8" customFormat="1" x14ac:dyDescent="0.35">
      <c r="B40" s="21"/>
    </row>
    <row r="41" spans="2:2" s="8" customFormat="1" x14ac:dyDescent="0.35">
      <c r="B41" s="21"/>
    </row>
    <row r="42" spans="2:2" s="8" customFormat="1" x14ac:dyDescent="0.35">
      <c r="B42" s="21"/>
    </row>
    <row r="43" spans="2:2" s="8" customFormat="1" x14ac:dyDescent="0.35">
      <c r="B43" s="21"/>
    </row>
  </sheetData>
  <sheetProtection sheet="1" objects="1" scenarios="1" selectLockedCells="1"/>
  <mergeCells count="33">
    <mergeCell ref="B21:X21"/>
    <mergeCell ref="B6:X6"/>
    <mergeCell ref="B13:D13"/>
    <mergeCell ref="B12:D12"/>
    <mergeCell ref="E13:X13"/>
    <mergeCell ref="E12:X12"/>
    <mergeCell ref="B8:E8"/>
    <mergeCell ref="F8:X8"/>
    <mergeCell ref="C19:Y19"/>
    <mergeCell ref="B15:E15"/>
    <mergeCell ref="B16:D16"/>
    <mergeCell ref="E16:X16"/>
    <mergeCell ref="F15:X15"/>
    <mergeCell ref="B14:D14"/>
    <mergeCell ref="E14:M14"/>
    <mergeCell ref="N14:Q14"/>
    <mergeCell ref="R14:X14"/>
    <mergeCell ref="B9:F9"/>
    <mergeCell ref="G9:N9"/>
    <mergeCell ref="P10:Q10"/>
    <mergeCell ref="S10:U10"/>
    <mergeCell ref="W10:X10"/>
    <mergeCell ref="P11:X11"/>
    <mergeCell ref="B10:F11"/>
    <mergeCell ref="G10:N11"/>
    <mergeCell ref="P9:Q9"/>
    <mergeCell ref="S9:U9"/>
    <mergeCell ref="W9:X9"/>
    <mergeCell ref="B1:I1"/>
    <mergeCell ref="Y1:Z2"/>
    <mergeCell ref="B2:O2"/>
    <mergeCell ref="B3:L3"/>
    <mergeCell ref="B4:M4"/>
  </mergeCells>
  <conditionalFormatting sqref="B9:N11">
    <cfRule type="expression" dxfId="8" priority="2">
      <formula>$A$8&gt;2</formula>
    </cfRule>
  </conditionalFormatting>
  <dataValidations count="1">
    <dataValidation type="list" allowBlank="1" showInputMessage="1" showErrorMessage="1" sqref="F8" xr:uid="{E41BAF28-CA53-4980-AAA9-43FCD945C2ED}">
      <formula1>$B$22:$B$25</formula1>
    </dataValidation>
  </dataValidations>
  <printOptions horizontalCentered="1"/>
  <pageMargins left="0.9055118110236221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65"/>
  <sheetViews>
    <sheetView showGridLines="0" zoomScaleNormal="100" workbookViewId="0">
      <selection activeCell="B34" sqref="B34:L34"/>
    </sheetView>
  </sheetViews>
  <sheetFormatPr defaultColWidth="10.7265625" defaultRowHeight="14.5" x14ac:dyDescent="0.35"/>
  <cols>
    <col min="1" max="1" width="2.7265625" customWidth="1"/>
    <col min="2" max="2" width="8.7265625" style="39" customWidth="1"/>
    <col min="3" max="26" width="3.1796875" customWidth="1"/>
    <col min="27" max="27" width="2.7265625" customWidth="1"/>
    <col min="28" max="28" width="8.7265625" customWidth="1"/>
    <col min="29" max="29" width="2.7265625" customWidth="1"/>
    <col min="30" max="31" width="8.7265625" customWidth="1"/>
    <col min="32" max="32" width="2.7265625" customWidth="1"/>
    <col min="33" max="33" width="8.7265625" customWidth="1"/>
    <col min="34" max="34" width="10.453125" bestFit="1" customWidth="1"/>
    <col min="35" max="35" width="6.7265625" customWidth="1"/>
  </cols>
  <sheetData>
    <row r="1" spans="2:28" s="8" customFormat="1" ht="21" customHeight="1" x14ac:dyDescent="0.35">
      <c r="B1" s="55" t="s">
        <v>1</v>
      </c>
      <c r="C1" s="55"/>
      <c r="D1" s="55"/>
      <c r="E1" s="55"/>
      <c r="F1" s="55"/>
      <c r="G1" s="55"/>
      <c r="H1" s="55"/>
      <c r="I1" s="55"/>
      <c r="Y1" s="56" t="s">
        <v>66</v>
      </c>
      <c r="Z1" s="56"/>
      <c r="AA1" s="9"/>
    </row>
    <row r="2" spans="2:28" s="8" customFormat="1" ht="21" customHeight="1" x14ac:dyDescent="0.35">
      <c r="B2" s="55" t="s">
        <v>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Y2" s="56"/>
      <c r="Z2" s="56"/>
      <c r="AA2" s="9"/>
    </row>
    <row r="3" spans="2:28" s="10" customFormat="1" ht="12" customHeight="1" x14ac:dyDescent="0.35">
      <c r="B3" s="57" t="s">
        <v>23</v>
      </c>
      <c r="C3" s="57"/>
      <c r="D3" s="57"/>
      <c r="E3" s="57"/>
      <c r="F3" s="57"/>
      <c r="G3" s="57"/>
      <c r="H3" s="57"/>
      <c r="I3" s="57"/>
      <c r="J3" s="57"/>
      <c r="K3" s="57"/>
      <c r="L3" s="57"/>
      <c r="Y3" s="11" t="s">
        <v>68</v>
      </c>
      <c r="Z3" s="11">
        <f>'Vorblatt - Konfiguration'!A8</f>
        <v>4</v>
      </c>
    </row>
    <row r="4" spans="2:28" s="8" customFormat="1" x14ac:dyDescent="0.35">
      <c r="B4" s="58" t="s">
        <v>80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2:28" s="8" customFormat="1" ht="21" customHeight="1" x14ac:dyDescent="0.35">
      <c r="B5" s="55" t="str">
        <f>IF(Z3 &lt;= 2,"Rechnung für geleistete Übungsstunden","Entgelt Übungsstunden")</f>
        <v>Entgelt Übungsstunden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P5" s="114"/>
      <c r="Q5" s="114"/>
      <c r="R5" s="13"/>
      <c r="S5" s="114"/>
      <c r="T5" s="114"/>
      <c r="U5" s="114"/>
      <c r="V5" s="13"/>
      <c r="W5" s="114"/>
      <c r="X5" s="114"/>
      <c r="Y5"/>
      <c r="Z5"/>
    </row>
    <row r="6" spans="2:28" s="8" customFormat="1" ht="21" customHeight="1" x14ac:dyDescent="0.35">
      <c r="B6" s="60" t="s">
        <v>32</v>
      </c>
      <c r="C6" s="60"/>
      <c r="D6" s="60"/>
      <c r="E6" s="60"/>
      <c r="F6" s="60"/>
      <c r="G6" s="60" t="str">
        <f>IF(ISBLANK('Vorblatt - Konfiguration'!G9),"",'Vorblatt - Konfiguration'!G9)</f>
        <v>R1234567</v>
      </c>
      <c r="H6" s="60"/>
      <c r="I6" s="60"/>
      <c r="J6" s="60"/>
      <c r="K6" s="60"/>
      <c r="L6" s="60"/>
      <c r="M6" s="60"/>
      <c r="N6" s="60"/>
      <c r="P6" s="97" t="str">
        <f>IF(ISBLANK('Vorblatt - Konfiguration'!P9),"",'Vorblatt - Konfiguration'!P9)</f>
        <v>Dez</v>
      </c>
      <c r="Q6" s="97"/>
      <c r="R6" s="15" t="s">
        <v>46</v>
      </c>
      <c r="S6" s="97" t="str">
        <f>IF(ISBLANK('Vorblatt - Konfiguration'!S9),"",'Vorblatt - Konfiguration'!S9)</f>
        <v>IV</v>
      </c>
      <c r="T6" s="97"/>
      <c r="U6" s="97"/>
      <c r="V6" s="15" t="s">
        <v>46</v>
      </c>
      <c r="W6" s="97">
        <f>IF(ISBLANK('Vorblatt - Konfiguration'!W9),"",'Vorblatt - Konfiguration'!W9)</f>
        <v>2035</v>
      </c>
      <c r="X6" s="97"/>
    </row>
    <row r="7" spans="2:28" s="8" customFormat="1" ht="10.5" customHeight="1" x14ac:dyDescent="0.35">
      <c r="B7" s="66" t="s">
        <v>67</v>
      </c>
      <c r="C7" s="66"/>
      <c r="D7" s="66"/>
      <c r="E7" s="66"/>
      <c r="F7" s="66"/>
      <c r="G7" s="115" t="str">
        <f>IF(ISBLANK('Vorblatt - Konfiguration'!G10),"",'Vorblatt - Konfiguration'!G10)</f>
        <v>SnUIN123</v>
      </c>
      <c r="H7" s="115"/>
      <c r="I7" s="115"/>
      <c r="J7" s="115"/>
      <c r="K7" s="115"/>
      <c r="L7" s="115"/>
      <c r="M7" s="115"/>
      <c r="N7" s="115"/>
      <c r="O7" s="16"/>
      <c r="P7" s="63" t="s">
        <v>39</v>
      </c>
      <c r="Q7" s="63"/>
      <c r="R7" s="17" t="s">
        <v>46</v>
      </c>
      <c r="S7" s="64" t="s">
        <v>40</v>
      </c>
      <c r="T7" s="64"/>
      <c r="U7" s="64"/>
      <c r="V7" s="17" t="s">
        <v>46</v>
      </c>
      <c r="W7" s="64" t="s">
        <v>3</v>
      </c>
      <c r="X7" s="64"/>
    </row>
    <row r="8" spans="2:28" s="8" customFormat="1" ht="10.5" customHeight="1" x14ac:dyDescent="0.35">
      <c r="B8" s="67"/>
      <c r="C8" s="67"/>
      <c r="D8" s="67"/>
      <c r="E8" s="67"/>
      <c r="F8" s="67"/>
      <c r="G8" s="60"/>
      <c r="H8" s="60"/>
      <c r="I8" s="60"/>
      <c r="J8" s="60"/>
      <c r="K8" s="60"/>
      <c r="L8" s="60"/>
      <c r="M8" s="60"/>
      <c r="N8" s="60"/>
      <c r="P8" s="65" t="s">
        <v>41</v>
      </c>
      <c r="Q8" s="65"/>
      <c r="R8" s="65"/>
      <c r="S8" s="65"/>
      <c r="T8" s="65"/>
      <c r="U8" s="65"/>
      <c r="V8" s="65"/>
      <c r="W8" s="65"/>
      <c r="X8" s="65"/>
    </row>
    <row r="9" spans="2:28" s="8" customFormat="1" ht="21" customHeight="1" x14ac:dyDescent="0.35">
      <c r="B9" s="67" t="str">
        <f>IF(Z3 &lt;= 2,"Name und Adresse:","Name:")</f>
        <v>Name:</v>
      </c>
      <c r="C9" s="67"/>
      <c r="D9" s="67"/>
      <c r="E9" s="67"/>
      <c r="F9" s="67" t="str">
        <f>IF(Z3 &lt;= 2,'Vorblatt - Konfiguration'!E12 &amp; ", " &amp;'Vorblatt - Konfiguration'!E13,'Vorblatt - Konfiguration'!E12)</f>
        <v>Max Mustermann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</row>
    <row r="10" spans="2:28" s="8" customFormat="1" ht="21" customHeight="1" x14ac:dyDescent="0.35">
      <c r="B10" s="75" t="s">
        <v>25</v>
      </c>
      <c r="C10" s="75"/>
      <c r="D10" s="75"/>
      <c r="E10" s="75" t="str">
        <f>IF(ISBLANK('Vorblatt - Konfiguration'!E14),"",'Vorblatt - Konfiguration'!E14)</f>
        <v>Villa Kunterbunt</v>
      </c>
      <c r="F10" s="75"/>
      <c r="G10" s="75"/>
      <c r="H10" s="75"/>
      <c r="I10" s="75"/>
      <c r="J10" s="75"/>
      <c r="K10" s="75"/>
      <c r="L10" s="75"/>
      <c r="M10" s="75"/>
      <c r="N10" s="86" t="s">
        <v>26</v>
      </c>
      <c r="O10" s="86"/>
      <c r="P10" s="86"/>
      <c r="Q10" s="86"/>
      <c r="R10" s="75" t="str">
        <f>IF(ISBLANK('Vorblatt - Konfiguration'!R14),"",'Vorblatt - Konfiguration'!R14)</f>
        <v>Mo, Mi, So</v>
      </c>
      <c r="S10" s="75"/>
      <c r="T10" s="75"/>
      <c r="U10" s="75"/>
      <c r="V10" s="75"/>
      <c r="W10" s="75"/>
      <c r="X10" s="75"/>
      <c r="Y10" s="12"/>
    </row>
    <row r="11" spans="2:28" s="8" customFormat="1" ht="21" customHeight="1" x14ac:dyDescent="0.35">
      <c r="B11" s="75" t="s">
        <v>33</v>
      </c>
      <c r="C11" s="75"/>
      <c r="D11" s="75"/>
      <c r="E11" s="75"/>
      <c r="F11" s="75" t="str">
        <f>IF(ISBLANK('Vorblatt - Konfiguration'!F15),"",'Vorblatt - Konfiguration'!F15)</f>
        <v>10:00 - 23:30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12"/>
    </row>
    <row r="12" spans="2:28" s="8" customFormat="1" ht="21" customHeight="1" x14ac:dyDescent="0.35">
      <c r="B12" s="98" t="s">
        <v>27</v>
      </c>
      <c r="C12" s="81"/>
      <c r="D12" s="82"/>
      <c r="E12" s="98" t="str">
        <f>IF(ISBLANK('Vorblatt - Konfiguration'!E16),"",'Vorblatt - Konfiguration'!E16)</f>
        <v>Max und Erika Mustermann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2"/>
    </row>
    <row r="13" spans="2:28" s="8" customFormat="1" ht="9" customHeight="1" x14ac:dyDescent="0.35">
      <c r="B13" s="21"/>
      <c r="C13" s="22" t="str">
        <f>C14&amp;D14&amp;E14&amp;F14&amp;G14&amp;H14&amp;I14&amp;J14&amp;K14&amp;L14&amp;M14&amp;N14&amp;O14&amp;P14&amp;Q14&amp;R14&amp;S14&amp;T14&amp;U14&amp;V14&amp;W14</f>
        <v>DE12345678901234567890</v>
      </c>
      <c r="L13" s="23" t="b">
        <f>C13="DE"&amp;TEXT((98-MOD((62*(1+MOD(MID(C13,5,8),97))+27*MOD(RIGHT(C13,10),97)),97)),"00")&amp;MID(C13,5,8)&amp;TEXT(RIGHT(C13,10),"0000000000")</f>
        <v>0</v>
      </c>
      <c r="N13" s="24"/>
      <c r="AA13" s="25"/>
      <c r="AB13" s="25"/>
    </row>
    <row r="14" spans="2:28" s="8" customFormat="1" ht="21" customHeight="1" x14ac:dyDescent="0.35">
      <c r="B14" s="26" t="s">
        <v>28</v>
      </c>
      <c r="C14" s="27" t="s">
        <v>9</v>
      </c>
      <c r="D14" s="28">
        <f>IF(ISBLANK('Vorblatt - Konfiguration'!D$18),"",'Vorblatt - Konfiguration'!D$18)</f>
        <v>1</v>
      </c>
      <c r="E14" s="28">
        <f>IF(ISBLANK('Vorblatt - Konfiguration'!E$18),"",'Vorblatt - Konfiguration'!E$18)</f>
        <v>2</v>
      </c>
      <c r="F14" s="28">
        <f>IF(ISBLANK('Vorblatt - Konfiguration'!F$18),"",'Vorblatt - Konfiguration'!F$18)</f>
        <v>3</v>
      </c>
      <c r="G14" s="28">
        <f>IF(ISBLANK('Vorblatt - Konfiguration'!G$18),"",'Vorblatt - Konfiguration'!G$18)</f>
        <v>4</v>
      </c>
      <c r="H14" s="28">
        <f>IF(ISBLANK('Vorblatt - Konfiguration'!H$18),"",'Vorblatt - Konfiguration'!H$18)</f>
        <v>5</v>
      </c>
      <c r="I14" s="28">
        <f>IF(ISBLANK('Vorblatt - Konfiguration'!I$18),"",'Vorblatt - Konfiguration'!I$18)</f>
        <v>6</v>
      </c>
      <c r="J14" s="28">
        <f>IF(ISBLANK('Vorblatt - Konfiguration'!J$18),"",'Vorblatt - Konfiguration'!J$18)</f>
        <v>7</v>
      </c>
      <c r="K14" s="28">
        <f>IF(ISBLANK('Vorblatt - Konfiguration'!K$18),"",'Vorblatt - Konfiguration'!K$18)</f>
        <v>8</v>
      </c>
      <c r="L14" s="28">
        <f>IF(ISBLANK('Vorblatt - Konfiguration'!L$18),"",'Vorblatt - Konfiguration'!L$18)</f>
        <v>9</v>
      </c>
      <c r="M14" s="28">
        <f>IF(ISBLANK('Vorblatt - Konfiguration'!M$18),"",'Vorblatt - Konfiguration'!M$18)</f>
        <v>0</v>
      </c>
      <c r="N14" s="28">
        <f>IF(ISBLANK('Vorblatt - Konfiguration'!N$18),"",'Vorblatt - Konfiguration'!N$18)</f>
        <v>1</v>
      </c>
      <c r="O14" s="28">
        <f>IF(ISBLANK('Vorblatt - Konfiguration'!O$18),"",'Vorblatt - Konfiguration'!O$18)</f>
        <v>2</v>
      </c>
      <c r="P14" s="28">
        <f>IF(ISBLANK('Vorblatt - Konfiguration'!P$18),"",'Vorblatt - Konfiguration'!P$18)</f>
        <v>3</v>
      </c>
      <c r="Q14" s="28">
        <f>IF(ISBLANK('Vorblatt - Konfiguration'!Q$18),"",'Vorblatt - Konfiguration'!Q$18)</f>
        <v>4</v>
      </c>
      <c r="R14" s="28">
        <f>IF(ISBLANK('Vorblatt - Konfiguration'!R$18),"",'Vorblatt - Konfiguration'!R$18)</f>
        <v>5</v>
      </c>
      <c r="S14" s="28">
        <f>IF(ISBLANK('Vorblatt - Konfiguration'!S$18),"",'Vorblatt - Konfiguration'!S$18)</f>
        <v>6</v>
      </c>
      <c r="T14" s="28">
        <f>IF(ISBLANK('Vorblatt - Konfiguration'!T$18),"",'Vorblatt - Konfiguration'!T$18)</f>
        <v>7</v>
      </c>
      <c r="U14" s="28">
        <f>IF(ISBLANK('Vorblatt - Konfiguration'!U$18),"",'Vorblatt - Konfiguration'!U$18)</f>
        <v>8</v>
      </c>
      <c r="V14" s="28">
        <f>IF(ISBLANK('Vorblatt - Konfiguration'!V$18),"",'Vorblatt - Konfiguration'!V$18)</f>
        <v>9</v>
      </c>
      <c r="W14" s="28">
        <f>IF(ISBLANK('Vorblatt - Konfiguration'!W$18),"",'Vorblatt - Konfiguration'!W$18)</f>
        <v>0</v>
      </c>
      <c r="X14" s="29"/>
      <c r="Y14" s="30"/>
      <c r="Z14" s="30"/>
      <c r="AA14" s="25"/>
      <c r="AB14" s="25"/>
    </row>
    <row r="15" spans="2:28" ht="12" customHeight="1" x14ac:dyDescent="0.35">
      <c r="B15" s="8"/>
      <c r="C15" s="79" t="str">
        <f>IF(OR(D14="",E14="",M14=""),"",IF(OR(L13=FALSE,SUMPRODUCT(N(D14:W14&lt;&gt;"")) &lt;&gt; 20),"Die IBAN ist fehlerhaft oder falsch eingegeben (1 Ziffer pro Zelle)",""))</f>
        <v>Die IBAN ist fehlerhaft oder falsch eingegeben (1 Ziffer pro Zelle)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31"/>
      <c r="AA15" s="32"/>
    </row>
    <row r="16" spans="2:28" s="8" customFormat="1" ht="12" customHeight="1" x14ac:dyDescent="0.35">
      <c r="B16" s="99" t="s">
        <v>57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1"/>
    </row>
    <row r="17" spans="2:26" s="8" customFormat="1" ht="12" customHeight="1" x14ac:dyDescent="0.35">
      <c r="B17" s="116" t="s">
        <v>59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7"/>
    </row>
    <row r="18" spans="2:26" s="8" customFormat="1" ht="12" customHeight="1" x14ac:dyDescent="0.35">
      <c r="B18" s="102" t="s">
        <v>79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4"/>
    </row>
    <row r="19" spans="2:26" s="8" customFormat="1" ht="19.5" customHeight="1" x14ac:dyDescent="0.35">
      <c r="B19" s="33" t="s">
        <v>5</v>
      </c>
      <c r="C19" s="95" t="s">
        <v>43</v>
      </c>
      <c r="D19" s="96"/>
      <c r="E19" s="95" t="s">
        <v>42</v>
      </c>
      <c r="F19" s="97"/>
      <c r="G19" s="96"/>
      <c r="H19" s="21"/>
      <c r="I19" s="113" t="s">
        <v>5</v>
      </c>
      <c r="J19" s="113"/>
      <c r="K19" s="113"/>
      <c r="L19" s="95" t="s">
        <v>43</v>
      </c>
      <c r="M19" s="96"/>
      <c r="N19" s="95" t="s">
        <v>42</v>
      </c>
      <c r="O19" s="97"/>
      <c r="P19" s="96"/>
      <c r="Q19" s="21"/>
      <c r="R19" s="95" t="s">
        <v>5</v>
      </c>
      <c r="S19" s="97"/>
      <c r="T19" s="96"/>
      <c r="U19" s="95" t="s">
        <v>43</v>
      </c>
      <c r="V19" s="96"/>
      <c r="W19" s="95" t="s">
        <v>42</v>
      </c>
      <c r="X19" s="97"/>
      <c r="Y19" s="96"/>
    </row>
    <row r="20" spans="2:26" s="8" customFormat="1" ht="19.5" customHeight="1" x14ac:dyDescent="0.35">
      <c r="B20" s="1"/>
      <c r="C20" s="87"/>
      <c r="D20" s="88"/>
      <c r="E20" s="87"/>
      <c r="F20" s="89"/>
      <c r="G20" s="88"/>
      <c r="H20" s="34">
        <f>ROUND(C20*60,0)</f>
        <v>0</v>
      </c>
      <c r="I20" s="90"/>
      <c r="J20" s="90"/>
      <c r="K20" s="90"/>
      <c r="L20" s="87"/>
      <c r="M20" s="88"/>
      <c r="N20" s="87"/>
      <c r="O20" s="89"/>
      <c r="P20" s="88"/>
      <c r="Q20" s="34">
        <f>ROUND(L20*60,0)</f>
        <v>0</v>
      </c>
      <c r="R20" s="91"/>
      <c r="S20" s="92"/>
      <c r="T20" s="93"/>
      <c r="U20" s="87"/>
      <c r="V20" s="88"/>
      <c r="W20" s="87"/>
      <c r="X20" s="89"/>
      <c r="Y20" s="88"/>
      <c r="Z20" s="22">
        <f>ROUND(U20*60,0)</f>
        <v>0</v>
      </c>
    </row>
    <row r="21" spans="2:26" s="8" customFormat="1" ht="19.5" customHeight="1" x14ac:dyDescent="0.35">
      <c r="B21" s="1"/>
      <c r="C21" s="87"/>
      <c r="D21" s="88"/>
      <c r="E21" s="87"/>
      <c r="F21" s="89"/>
      <c r="G21" s="88"/>
      <c r="H21" s="34">
        <f t="shared" ref="H21:H31" si="0">ROUND(C21*60,0)</f>
        <v>0</v>
      </c>
      <c r="I21" s="90"/>
      <c r="J21" s="90"/>
      <c r="K21" s="90"/>
      <c r="L21" s="87"/>
      <c r="M21" s="88"/>
      <c r="N21" s="87"/>
      <c r="O21" s="89"/>
      <c r="P21" s="88"/>
      <c r="Q21" s="34">
        <f t="shared" ref="Q21:Q31" si="1">ROUND(L21*60,0)</f>
        <v>0</v>
      </c>
      <c r="R21" s="91"/>
      <c r="S21" s="92"/>
      <c r="T21" s="93"/>
      <c r="U21" s="87"/>
      <c r="V21" s="88"/>
      <c r="W21" s="87"/>
      <c r="X21" s="89"/>
      <c r="Y21" s="88"/>
      <c r="Z21" s="22">
        <f t="shared" ref="Z21:Z31" si="2">ROUND(U21*60,0)</f>
        <v>0</v>
      </c>
    </row>
    <row r="22" spans="2:26" s="8" customFormat="1" ht="19.5" customHeight="1" x14ac:dyDescent="0.35">
      <c r="B22" s="1"/>
      <c r="C22" s="87"/>
      <c r="D22" s="88"/>
      <c r="E22" s="87"/>
      <c r="F22" s="89"/>
      <c r="G22" s="88"/>
      <c r="H22" s="34">
        <f t="shared" si="0"/>
        <v>0</v>
      </c>
      <c r="I22" s="90"/>
      <c r="J22" s="90"/>
      <c r="K22" s="90"/>
      <c r="L22" s="87"/>
      <c r="M22" s="88"/>
      <c r="N22" s="87"/>
      <c r="O22" s="89"/>
      <c r="P22" s="88"/>
      <c r="Q22" s="34">
        <f t="shared" si="1"/>
        <v>0</v>
      </c>
      <c r="R22" s="91"/>
      <c r="S22" s="92"/>
      <c r="T22" s="93"/>
      <c r="U22" s="87"/>
      <c r="V22" s="88"/>
      <c r="W22" s="87"/>
      <c r="X22" s="89"/>
      <c r="Y22" s="88"/>
      <c r="Z22" s="22">
        <f t="shared" si="2"/>
        <v>0</v>
      </c>
    </row>
    <row r="23" spans="2:26" s="8" customFormat="1" ht="19.5" customHeight="1" x14ac:dyDescent="0.35">
      <c r="B23" s="1"/>
      <c r="C23" s="87"/>
      <c r="D23" s="88"/>
      <c r="E23" s="87"/>
      <c r="F23" s="89"/>
      <c r="G23" s="88"/>
      <c r="H23" s="34">
        <f t="shared" si="0"/>
        <v>0</v>
      </c>
      <c r="I23" s="90"/>
      <c r="J23" s="90"/>
      <c r="K23" s="90"/>
      <c r="L23" s="87"/>
      <c r="M23" s="88"/>
      <c r="N23" s="87"/>
      <c r="O23" s="89"/>
      <c r="P23" s="88"/>
      <c r="Q23" s="34">
        <f t="shared" si="1"/>
        <v>0</v>
      </c>
      <c r="R23" s="91"/>
      <c r="S23" s="92"/>
      <c r="T23" s="93"/>
      <c r="U23" s="87"/>
      <c r="V23" s="88"/>
      <c r="W23" s="87"/>
      <c r="X23" s="89"/>
      <c r="Y23" s="88"/>
      <c r="Z23" s="22">
        <f t="shared" si="2"/>
        <v>0</v>
      </c>
    </row>
    <row r="24" spans="2:26" s="8" customFormat="1" ht="19.5" customHeight="1" x14ac:dyDescent="0.35">
      <c r="B24" s="1"/>
      <c r="C24" s="87"/>
      <c r="D24" s="88"/>
      <c r="E24" s="87"/>
      <c r="F24" s="89"/>
      <c r="G24" s="88"/>
      <c r="H24" s="34">
        <f t="shared" si="0"/>
        <v>0</v>
      </c>
      <c r="I24" s="90"/>
      <c r="J24" s="90"/>
      <c r="K24" s="90"/>
      <c r="L24" s="87"/>
      <c r="M24" s="88"/>
      <c r="N24" s="87"/>
      <c r="O24" s="89"/>
      <c r="P24" s="88"/>
      <c r="Q24" s="34">
        <f t="shared" si="1"/>
        <v>0</v>
      </c>
      <c r="R24" s="91"/>
      <c r="S24" s="92"/>
      <c r="T24" s="93"/>
      <c r="U24" s="87"/>
      <c r="V24" s="88"/>
      <c r="W24" s="87"/>
      <c r="X24" s="89"/>
      <c r="Y24" s="88"/>
      <c r="Z24" s="22">
        <f t="shared" si="2"/>
        <v>0</v>
      </c>
    </row>
    <row r="25" spans="2:26" s="8" customFormat="1" ht="19.5" customHeight="1" x14ac:dyDescent="0.35">
      <c r="B25" s="1"/>
      <c r="C25" s="87"/>
      <c r="D25" s="88"/>
      <c r="E25" s="87"/>
      <c r="F25" s="89"/>
      <c r="G25" s="88"/>
      <c r="H25" s="34">
        <f t="shared" si="0"/>
        <v>0</v>
      </c>
      <c r="I25" s="90"/>
      <c r="J25" s="90"/>
      <c r="K25" s="90"/>
      <c r="L25" s="87"/>
      <c r="M25" s="88"/>
      <c r="N25" s="87"/>
      <c r="O25" s="89"/>
      <c r="P25" s="88"/>
      <c r="Q25" s="34">
        <f t="shared" si="1"/>
        <v>0</v>
      </c>
      <c r="R25" s="91"/>
      <c r="S25" s="92"/>
      <c r="T25" s="93"/>
      <c r="U25" s="87"/>
      <c r="V25" s="88"/>
      <c r="W25" s="87"/>
      <c r="X25" s="89"/>
      <c r="Y25" s="88"/>
      <c r="Z25" s="22">
        <f t="shared" si="2"/>
        <v>0</v>
      </c>
    </row>
    <row r="26" spans="2:26" s="8" customFormat="1" ht="19.5" customHeight="1" x14ac:dyDescent="0.35">
      <c r="B26" s="1"/>
      <c r="C26" s="87"/>
      <c r="D26" s="88"/>
      <c r="E26" s="87"/>
      <c r="F26" s="89"/>
      <c r="G26" s="88"/>
      <c r="H26" s="34">
        <f t="shared" si="0"/>
        <v>0</v>
      </c>
      <c r="I26" s="90"/>
      <c r="J26" s="90"/>
      <c r="K26" s="90"/>
      <c r="L26" s="87"/>
      <c r="M26" s="88"/>
      <c r="N26" s="87"/>
      <c r="O26" s="89"/>
      <c r="P26" s="88"/>
      <c r="Q26" s="34">
        <f t="shared" si="1"/>
        <v>0</v>
      </c>
      <c r="R26" s="91"/>
      <c r="S26" s="92"/>
      <c r="T26" s="93"/>
      <c r="U26" s="87"/>
      <c r="V26" s="88"/>
      <c r="W26" s="87"/>
      <c r="X26" s="89"/>
      <c r="Y26" s="88"/>
      <c r="Z26" s="22">
        <f t="shared" si="2"/>
        <v>0</v>
      </c>
    </row>
    <row r="27" spans="2:26" s="8" customFormat="1" ht="19.5" customHeight="1" x14ac:dyDescent="0.35">
      <c r="B27" s="1"/>
      <c r="C27" s="87"/>
      <c r="D27" s="88"/>
      <c r="E27" s="87"/>
      <c r="F27" s="89"/>
      <c r="G27" s="88"/>
      <c r="H27" s="34">
        <f t="shared" si="0"/>
        <v>0</v>
      </c>
      <c r="I27" s="90"/>
      <c r="J27" s="90"/>
      <c r="K27" s="90"/>
      <c r="L27" s="87"/>
      <c r="M27" s="88"/>
      <c r="N27" s="87"/>
      <c r="O27" s="89"/>
      <c r="P27" s="88"/>
      <c r="Q27" s="34">
        <f t="shared" si="1"/>
        <v>0</v>
      </c>
      <c r="R27" s="91"/>
      <c r="S27" s="92"/>
      <c r="T27" s="93"/>
      <c r="U27" s="87"/>
      <c r="V27" s="88"/>
      <c r="W27" s="87"/>
      <c r="X27" s="89"/>
      <c r="Y27" s="88"/>
      <c r="Z27" s="22">
        <f t="shared" si="2"/>
        <v>0</v>
      </c>
    </row>
    <row r="28" spans="2:26" s="8" customFormat="1" ht="19.5" customHeight="1" x14ac:dyDescent="0.35">
      <c r="B28" s="1"/>
      <c r="C28" s="87"/>
      <c r="D28" s="88"/>
      <c r="E28" s="87"/>
      <c r="F28" s="89"/>
      <c r="G28" s="88"/>
      <c r="H28" s="34">
        <f t="shared" si="0"/>
        <v>0</v>
      </c>
      <c r="I28" s="90"/>
      <c r="J28" s="90"/>
      <c r="K28" s="90"/>
      <c r="L28" s="87"/>
      <c r="M28" s="88"/>
      <c r="N28" s="87"/>
      <c r="O28" s="89"/>
      <c r="P28" s="88"/>
      <c r="Q28" s="34">
        <f t="shared" si="1"/>
        <v>0</v>
      </c>
      <c r="R28" s="91"/>
      <c r="S28" s="92"/>
      <c r="T28" s="93"/>
      <c r="U28" s="87"/>
      <c r="V28" s="88"/>
      <c r="W28" s="87"/>
      <c r="X28" s="89"/>
      <c r="Y28" s="88"/>
      <c r="Z28" s="22">
        <f t="shared" si="2"/>
        <v>0</v>
      </c>
    </row>
    <row r="29" spans="2:26" s="8" customFormat="1" ht="19.5" customHeight="1" x14ac:dyDescent="0.35">
      <c r="B29" s="1"/>
      <c r="C29" s="87"/>
      <c r="D29" s="88"/>
      <c r="E29" s="87"/>
      <c r="F29" s="89"/>
      <c r="G29" s="88"/>
      <c r="H29" s="34">
        <f t="shared" si="0"/>
        <v>0</v>
      </c>
      <c r="I29" s="90"/>
      <c r="J29" s="90"/>
      <c r="K29" s="90"/>
      <c r="L29" s="87"/>
      <c r="M29" s="88"/>
      <c r="N29" s="87"/>
      <c r="O29" s="89"/>
      <c r="P29" s="88"/>
      <c r="Q29" s="34">
        <f t="shared" si="1"/>
        <v>0</v>
      </c>
      <c r="R29" s="91"/>
      <c r="S29" s="92"/>
      <c r="T29" s="93"/>
      <c r="U29" s="87"/>
      <c r="V29" s="88"/>
      <c r="W29" s="87"/>
      <c r="X29" s="89"/>
      <c r="Y29" s="88"/>
      <c r="Z29" s="22">
        <f t="shared" si="2"/>
        <v>0</v>
      </c>
    </row>
    <row r="30" spans="2:26" s="8" customFormat="1" ht="19.5" customHeight="1" x14ac:dyDescent="0.35">
      <c r="B30" s="1"/>
      <c r="C30" s="87"/>
      <c r="D30" s="88"/>
      <c r="E30" s="87"/>
      <c r="F30" s="89"/>
      <c r="G30" s="88"/>
      <c r="H30" s="34">
        <f t="shared" si="0"/>
        <v>0</v>
      </c>
      <c r="I30" s="90"/>
      <c r="J30" s="90"/>
      <c r="K30" s="90"/>
      <c r="L30" s="87"/>
      <c r="M30" s="88"/>
      <c r="N30" s="87"/>
      <c r="O30" s="89"/>
      <c r="P30" s="88"/>
      <c r="Q30" s="34">
        <f t="shared" si="1"/>
        <v>0</v>
      </c>
      <c r="R30" s="91"/>
      <c r="S30" s="92"/>
      <c r="T30" s="93"/>
      <c r="U30" s="87"/>
      <c r="V30" s="88"/>
      <c r="W30" s="87"/>
      <c r="X30" s="89"/>
      <c r="Y30" s="88"/>
      <c r="Z30" s="22">
        <f t="shared" si="2"/>
        <v>0</v>
      </c>
    </row>
    <row r="31" spans="2:26" s="8" customFormat="1" ht="19.5" customHeight="1" x14ac:dyDescent="0.35">
      <c r="B31" s="1"/>
      <c r="C31" s="87"/>
      <c r="D31" s="88"/>
      <c r="E31" s="87"/>
      <c r="F31" s="89"/>
      <c r="G31" s="88"/>
      <c r="H31" s="34">
        <f t="shared" si="0"/>
        <v>0</v>
      </c>
      <c r="I31" s="90"/>
      <c r="J31" s="90"/>
      <c r="K31" s="90"/>
      <c r="L31" s="87"/>
      <c r="M31" s="88"/>
      <c r="N31" s="87"/>
      <c r="O31" s="89"/>
      <c r="P31" s="88"/>
      <c r="Q31" s="34">
        <f t="shared" si="1"/>
        <v>0</v>
      </c>
      <c r="R31" s="91"/>
      <c r="S31" s="92"/>
      <c r="T31" s="93"/>
      <c r="U31" s="87"/>
      <c r="V31" s="88"/>
      <c r="W31" s="87"/>
      <c r="X31" s="89"/>
      <c r="Y31" s="88"/>
      <c r="Z31" s="22">
        <f t="shared" si="2"/>
        <v>0</v>
      </c>
    </row>
    <row r="32" spans="2:26" s="8" customFormat="1" ht="8.15" customHeight="1" x14ac:dyDescent="0.35">
      <c r="B32" s="35"/>
      <c r="C32" s="21"/>
      <c r="D32" s="21"/>
      <c r="E32" s="21"/>
      <c r="F32" s="21"/>
      <c r="G32" s="21"/>
      <c r="I32" s="35"/>
      <c r="J32" s="35"/>
      <c r="K32" s="35"/>
      <c r="L32" s="21"/>
      <c r="M32" s="21"/>
      <c r="N32" s="21"/>
      <c r="O32" s="21"/>
      <c r="P32" s="21"/>
      <c r="R32" s="35"/>
      <c r="S32" s="35"/>
      <c r="T32" s="94">
        <f>SUM(H20:H31)+SUM(Q20:Q31)+SUM(Z20:Z31)</f>
        <v>0</v>
      </c>
      <c r="U32" s="94"/>
      <c r="V32" s="94"/>
      <c r="W32" s="94"/>
      <c r="X32" s="34" t="s">
        <v>78</v>
      </c>
      <c r="Y32" s="21"/>
    </row>
    <row r="33" spans="2:34" s="8" customFormat="1" ht="19.5" customHeight="1" x14ac:dyDescent="0.35">
      <c r="B33" s="112" t="s">
        <v>54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N33" s="67" t="s">
        <v>7</v>
      </c>
      <c r="O33" s="67"/>
      <c r="P33" s="67"/>
      <c r="Q33" s="67"/>
      <c r="R33" s="67"/>
      <c r="S33" s="67"/>
      <c r="T33" s="109" t="str">
        <f>IF(T32/60=0,"",T32/60)</f>
        <v/>
      </c>
      <c r="U33" s="109"/>
      <c r="V33" s="109"/>
      <c r="W33" s="109"/>
      <c r="X33" s="36" t="s">
        <v>43</v>
      </c>
      <c r="Y33" s="37"/>
    </row>
    <row r="34" spans="2:34" s="8" customFormat="1" ht="19.5" customHeight="1" x14ac:dyDescent="0.35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N34" s="75" t="s">
        <v>58</v>
      </c>
      <c r="O34" s="75"/>
      <c r="P34" s="75"/>
      <c r="Q34" s="75"/>
      <c r="R34" s="75"/>
      <c r="S34" s="75"/>
      <c r="T34" s="111"/>
      <c r="U34" s="111"/>
      <c r="V34" s="111"/>
      <c r="W34" s="111"/>
      <c r="X34" s="19" t="s">
        <v>45</v>
      </c>
      <c r="Y34" s="12"/>
      <c r="AH34" s="38"/>
    </row>
    <row r="35" spans="2:34" s="8" customFormat="1" ht="19.5" customHeight="1" x14ac:dyDescent="0.35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N35" s="75" t="str">
        <f>IF(Z3=1,"Netto","Gesamt")</f>
        <v>Gesamt</v>
      </c>
      <c r="O35" s="75"/>
      <c r="P35" s="75"/>
      <c r="Q35" s="75"/>
      <c r="R35" s="75"/>
      <c r="S35" s="75"/>
      <c r="T35" s="108" t="str">
        <f>IF(OR(T33="",T34=""),"",T33*T34)</f>
        <v/>
      </c>
      <c r="U35" s="108"/>
      <c r="V35" s="108"/>
      <c r="W35" s="108"/>
      <c r="X35" s="19" t="s">
        <v>45</v>
      </c>
      <c r="Y35" s="12"/>
      <c r="AH35" s="38"/>
    </row>
    <row r="36" spans="2:34" s="8" customFormat="1" ht="19.5" customHeight="1" x14ac:dyDescent="0.35"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N36" s="75" t="s">
        <v>37</v>
      </c>
      <c r="O36" s="75"/>
      <c r="P36" s="75"/>
      <c r="Q36" s="75"/>
      <c r="R36" s="75"/>
      <c r="S36" s="75"/>
      <c r="T36" s="108" t="str">
        <f>IF(T35="","",T35/100*19)</f>
        <v/>
      </c>
      <c r="U36" s="108"/>
      <c r="V36" s="108"/>
      <c r="W36" s="108"/>
      <c r="X36" s="19" t="s">
        <v>45</v>
      </c>
      <c r="Y36" s="12"/>
      <c r="AH36" s="38"/>
    </row>
    <row r="37" spans="2:34" s="8" customFormat="1" ht="19.5" customHeight="1" x14ac:dyDescent="0.35"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N37" s="75" t="s">
        <v>8</v>
      </c>
      <c r="O37" s="75"/>
      <c r="P37" s="75"/>
      <c r="Q37" s="75"/>
      <c r="R37" s="75"/>
      <c r="S37" s="75"/>
      <c r="T37" s="108" t="str">
        <f>IF(T35="","",SUM(T35:T36))</f>
        <v/>
      </c>
      <c r="U37" s="108"/>
      <c r="V37" s="108"/>
      <c r="W37" s="108"/>
      <c r="X37" s="19" t="s">
        <v>45</v>
      </c>
      <c r="Y37" s="12"/>
      <c r="AH37" s="38"/>
    </row>
    <row r="38" spans="2:34" s="8" customFormat="1" x14ac:dyDescent="0.35">
      <c r="B38" s="103" t="str">
        <f>VLOOKUP(Z3,'Vorblatt - Konfiguration'!C22:D25,2,FALSE)</f>
        <v>Ich bestätige, dass ich den ÜL-Freibetrag nur in der SKG Roßdorf Abt. TUL in Anspruch nehme.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AH38" s="38"/>
    </row>
    <row r="39" spans="2:34" s="8" customFormat="1" ht="19.5" customHeight="1" x14ac:dyDescent="0.35"/>
    <row r="40" spans="2:34" s="8" customFormat="1" ht="21" customHeight="1" x14ac:dyDescent="0.35">
      <c r="B40" s="14" t="s">
        <v>5</v>
      </c>
      <c r="C40" s="105"/>
      <c r="D40" s="105"/>
      <c r="E40" s="105"/>
      <c r="F40" s="105"/>
      <c r="G40" s="105"/>
      <c r="H40" s="105"/>
      <c r="I40" s="106"/>
      <c r="J40" s="95" t="s">
        <v>6</v>
      </c>
      <c r="K40" s="97"/>
      <c r="L40" s="97"/>
      <c r="M40" s="97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</row>
    <row r="41" spans="2:34" s="8" customFormat="1" x14ac:dyDescent="0.35">
      <c r="B41" s="21"/>
    </row>
    <row r="42" spans="2:34" s="8" customFormat="1" x14ac:dyDescent="0.35">
      <c r="B42" s="21"/>
    </row>
    <row r="43" spans="2:34" s="8" customFormat="1" x14ac:dyDescent="0.35">
      <c r="B43" s="21"/>
    </row>
    <row r="44" spans="2:34" s="8" customFormat="1" x14ac:dyDescent="0.35">
      <c r="B44" s="21"/>
    </row>
    <row r="45" spans="2:34" s="8" customFormat="1" x14ac:dyDescent="0.35">
      <c r="B45" s="21"/>
    </row>
    <row r="46" spans="2:34" s="8" customFormat="1" x14ac:dyDescent="0.35">
      <c r="B46" s="21"/>
    </row>
    <row r="47" spans="2:34" s="8" customFormat="1" x14ac:dyDescent="0.35">
      <c r="B47" s="21"/>
    </row>
    <row r="48" spans="2:34" s="8" customFormat="1" x14ac:dyDescent="0.35">
      <c r="B48" s="21"/>
    </row>
    <row r="49" spans="2:2" s="8" customFormat="1" x14ac:dyDescent="0.35">
      <c r="B49" s="21"/>
    </row>
    <row r="50" spans="2:2" s="8" customFormat="1" x14ac:dyDescent="0.35">
      <c r="B50" s="21"/>
    </row>
    <row r="51" spans="2:2" s="8" customFormat="1" x14ac:dyDescent="0.35">
      <c r="B51" s="21"/>
    </row>
    <row r="52" spans="2:2" s="8" customFormat="1" x14ac:dyDescent="0.35">
      <c r="B52" s="21"/>
    </row>
    <row r="53" spans="2:2" s="8" customFormat="1" x14ac:dyDescent="0.35">
      <c r="B53" s="21"/>
    </row>
    <row r="54" spans="2:2" s="8" customFormat="1" x14ac:dyDescent="0.35">
      <c r="B54" s="21"/>
    </row>
    <row r="55" spans="2:2" s="8" customFormat="1" x14ac:dyDescent="0.35">
      <c r="B55" s="21"/>
    </row>
    <row r="56" spans="2:2" s="8" customFormat="1" x14ac:dyDescent="0.35">
      <c r="B56" s="21"/>
    </row>
    <row r="57" spans="2:2" s="8" customFormat="1" x14ac:dyDescent="0.35">
      <c r="B57" s="21"/>
    </row>
    <row r="58" spans="2:2" s="8" customFormat="1" x14ac:dyDescent="0.35">
      <c r="B58" s="21"/>
    </row>
    <row r="59" spans="2:2" s="8" customFormat="1" x14ac:dyDescent="0.35">
      <c r="B59" s="21"/>
    </row>
    <row r="60" spans="2:2" s="8" customFormat="1" x14ac:dyDescent="0.35">
      <c r="B60" s="21"/>
    </row>
    <row r="61" spans="2:2" s="8" customFormat="1" x14ac:dyDescent="0.35">
      <c r="B61" s="21"/>
    </row>
    <row r="62" spans="2:2" s="8" customFormat="1" x14ac:dyDescent="0.35">
      <c r="B62" s="21"/>
    </row>
    <row r="63" spans="2:2" s="8" customFormat="1" x14ac:dyDescent="0.35">
      <c r="B63" s="21"/>
    </row>
    <row r="64" spans="2:2" s="8" customFormat="1" x14ac:dyDescent="0.35">
      <c r="B64" s="21"/>
    </row>
    <row r="65" spans="2:2" s="8" customFormat="1" x14ac:dyDescent="0.35">
      <c r="B65" s="21"/>
    </row>
  </sheetData>
  <sheetProtection sheet="1" objects="1" scenarios="1" selectLockedCells="1"/>
  <customSheetViews>
    <customSheetView guid="{FE7001F2-5A16-4302-BF82-58FF65A67398}">
      <selection activeCell="A15" sqref="A15"/>
      <pageMargins left="0.9055118110236221" right="0.51181102362204722" top="0.78740157480314965" bottom="0.78740157480314965" header="0.31496062992125984" footer="0.31496062992125984"/>
      <printOptions horizontalCentered="1"/>
      <pageSetup paperSize="9" orientation="portrait" r:id="rId1"/>
    </customSheetView>
  </customSheetViews>
  <mergeCells count="158">
    <mergeCell ref="C15:Y15"/>
    <mergeCell ref="B17:Y17"/>
    <mergeCell ref="C20:D20"/>
    <mergeCell ref="N28:P28"/>
    <mergeCell ref="N29:P29"/>
    <mergeCell ref="N30:P30"/>
    <mergeCell ref="N31:P31"/>
    <mergeCell ref="W20:Y20"/>
    <mergeCell ref="W21:Y21"/>
    <mergeCell ref="W22:Y22"/>
    <mergeCell ref="W26:Y26"/>
    <mergeCell ref="W27:Y27"/>
    <mergeCell ref="W28:Y28"/>
    <mergeCell ref="W29:Y29"/>
    <mergeCell ref="W30:Y30"/>
    <mergeCell ref="W31:Y31"/>
    <mergeCell ref="U26:V26"/>
    <mergeCell ref="U27:V27"/>
    <mergeCell ref="U29:V29"/>
    <mergeCell ref="U28:V28"/>
    <mergeCell ref="R28:T28"/>
    <mergeCell ref="R29:T29"/>
    <mergeCell ref="R31:T31"/>
    <mergeCell ref="R19:T19"/>
    <mergeCell ref="E10:M10"/>
    <mergeCell ref="N10:Q10"/>
    <mergeCell ref="R10:X10"/>
    <mergeCell ref="W5:X5"/>
    <mergeCell ref="G6:N6"/>
    <mergeCell ref="W6:X6"/>
    <mergeCell ref="B11:E11"/>
    <mergeCell ref="P6:Q6"/>
    <mergeCell ref="S6:U6"/>
    <mergeCell ref="P8:X8"/>
    <mergeCell ref="P5:Q5"/>
    <mergeCell ref="S5:U5"/>
    <mergeCell ref="B7:F8"/>
    <mergeCell ref="G7:N8"/>
    <mergeCell ref="P7:Q7"/>
    <mergeCell ref="S7:U7"/>
    <mergeCell ref="W7:X7"/>
    <mergeCell ref="B9:E9"/>
    <mergeCell ref="F9:X9"/>
    <mergeCell ref="B10:D10"/>
    <mergeCell ref="U19:V19"/>
    <mergeCell ref="W19:Y19"/>
    <mergeCell ref="I19:K19"/>
    <mergeCell ref="U22:V22"/>
    <mergeCell ref="U21:V21"/>
    <mergeCell ref="R21:T21"/>
    <mergeCell ref="R22:T22"/>
    <mergeCell ref="E21:G21"/>
    <mergeCell ref="E22:G22"/>
    <mergeCell ref="N21:P21"/>
    <mergeCell ref="N22:P22"/>
    <mergeCell ref="I22:K22"/>
    <mergeCell ref="I21:K21"/>
    <mergeCell ref="C40:I40"/>
    <mergeCell ref="J40:M40"/>
    <mergeCell ref="B35:L35"/>
    <mergeCell ref="T35:W35"/>
    <mergeCell ref="B36:L36"/>
    <mergeCell ref="T36:W36"/>
    <mergeCell ref="B37:L37"/>
    <mergeCell ref="T37:W37"/>
    <mergeCell ref="T33:W33"/>
    <mergeCell ref="B34:L34"/>
    <mergeCell ref="N34:S34"/>
    <mergeCell ref="T34:W34"/>
    <mergeCell ref="B33:L33"/>
    <mergeCell ref="N40:X40"/>
    <mergeCell ref="N37:S37"/>
    <mergeCell ref="N36:S36"/>
    <mergeCell ref="C22:D22"/>
    <mergeCell ref="R27:T27"/>
    <mergeCell ref="B38:X38"/>
    <mergeCell ref="L26:M26"/>
    <mergeCell ref="L27:M27"/>
    <mergeCell ref="E26:G26"/>
    <mergeCell ref="E27:G27"/>
    <mergeCell ref="N26:P26"/>
    <mergeCell ref="N27:P27"/>
    <mergeCell ref="N33:S33"/>
    <mergeCell ref="N35:S35"/>
    <mergeCell ref="U30:V30"/>
    <mergeCell ref="U31:V31"/>
    <mergeCell ref="C28:D28"/>
    <mergeCell ref="C29:D29"/>
    <mergeCell ref="L28:M28"/>
    <mergeCell ref="L29:M29"/>
    <mergeCell ref="I31:K31"/>
    <mergeCell ref="I30:K30"/>
    <mergeCell ref="L22:M22"/>
    <mergeCell ref="I27:K27"/>
    <mergeCell ref="C23:D23"/>
    <mergeCell ref="E23:G23"/>
    <mergeCell ref="I23:K23"/>
    <mergeCell ref="C21:D21"/>
    <mergeCell ref="C19:D19"/>
    <mergeCell ref="E19:G19"/>
    <mergeCell ref="Y1:Z2"/>
    <mergeCell ref="B1:I1"/>
    <mergeCell ref="B2:O2"/>
    <mergeCell ref="B3:L3"/>
    <mergeCell ref="B4:M4"/>
    <mergeCell ref="B5:N5"/>
    <mergeCell ref="B6:F6"/>
    <mergeCell ref="N19:P19"/>
    <mergeCell ref="L19:M19"/>
    <mergeCell ref="B12:D12"/>
    <mergeCell ref="B16:Y16"/>
    <mergeCell ref="L21:M21"/>
    <mergeCell ref="L20:M20"/>
    <mergeCell ref="U20:V20"/>
    <mergeCell ref="E20:G20"/>
    <mergeCell ref="N20:P20"/>
    <mergeCell ref="I20:K20"/>
    <mergeCell ref="R20:T20"/>
    <mergeCell ref="F11:X11"/>
    <mergeCell ref="B18:Y18"/>
    <mergeCell ref="E12:X12"/>
    <mergeCell ref="L23:M23"/>
    <mergeCell ref="N23:P23"/>
    <mergeCell ref="R23:T23"/>
    <mergeCell ref="U23:V23"/>
    <mergeCell ref="W23:Y23"/>
    <mergeCell ref="C24:D24"/>
    <mergeCell ref="E24:G24"/>
    <mergeCell ref="I24:K24"/>
    <mergeCell ref="L24:M24"/>
    <mergeCell ref="N24:P24"/>
    <mergeCell ref="R24:T24"/>
    <mergeCell ref="U24:V24"/>
    <mergeCell ref="W24:Y24"/>
    <mergeCell ref="C25:D25"/>
    <mergeCell ref="E25:G25"/>
    <mergeCell ref="I25:K25"/>
    <mergeCell ref="L25:M25"/>
    <mergeCell ref="N25:P25"/>
    <mergeCell ref="R25:T25"/>
    <mergeCell ref="U25:V25"/>
    <mergeCell ref="W25:Y25"/>
    <mergeCell ref="T32:W32"/>
    <mergeCell ref="R30:T30"/>
    <mergeCell ref="C30:D30"/>
    <mergeCell ref="C31:D31"/>
    <mergeCell ref="L30:M30"/>
    <mergeCell ref="L31:M31"/>
    <mergeCell ref="E30:G30"/>
    <mergeCell ref="E31:G31"/>
    <mergeCell ref="E28:G28"/>
    <mergeCell ref="E29:G29"/>
    <mergeCell ref="I29:K29"/>
    <mergeCell ref="I28:K28"/>
    <mergeCell ref="I26:K26"/>
    <mergeCell ref="R26:T26"/>
    <mergeCell ref="C26:D26"/>
    <mergeCell ref="C27:D27"/>
  </mergeCells>
  <conditionalFormatting sqref="B6:N8">
    <cfRule type="expression" dxfId="7" priority="4">
      <formula>$Z$3&gt;2</formula>
    </cfRule>
  </conditionalFormatting>
  <conditionalFormatting sqref="N36:X36">
    <cfRule type="expression" dxfId="6" priority="2">
      <formula>$Z$3&gt;1</formula>
    </cfRule>
  </conditionalFormatting>
  <conditionalFormatting sqref="N37:X37">
    <cfRule type="expression" dxfId="5" priority="3">
      <formula>$Z$3&gt;1</formula>
    </cfRule>
  </conditionalFormatting>
  <printOptions horizontalCentered="1"/>
  <pageMargins left="0.9055118110236221" right="0.51181102362204722" top="0.78740157480314965" bottom="0.78740157480314965" header="0.31496062992125984" footer="0.31496062992125984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K65"/>
  <sheetViews>
    <sheetView showGridLines="0" topLeftCell="A5" zoomScaleNormal="100" workbookViewId="0">
      <selection activeCell="N39" sqref="N39:X39"/>
    </sheetView>
  </sheetViews>
  <sheetFormatPr defaultColWidth="10.7265625" defaultRowHeight="14.5" x14ac:dyDescent="0.35"/>
  <cols>
    <col min="1" max="1" width="2.7265625" customWidth="1"/>
    <col min="2" max="2" width="8.7265625" customWidth="1"/>
    <col min="3" max="26" width="3.1796875" customWidth="1"/>
    <col min="27" max="27" width="2.7265625" customWidth="1"/>
    <col min="28" max="28" width="8.7265625" customWidth="1"/>
    <col min="29" max="29" width="2.7265625" customWidth="1"/>
    <col min="30" max="31" width="8.7265625" customWidth="1"/>
    <col min="32" max="32" width="2.7265625" customWidth="1"/>
    <col min="33" max="34" width="8.7265625" customWidth="1"/>
  </cols>
  <sheetData>
    <row r="1" spans="2:28" s="8" customFormat="1" ht="21" customHeight="1" x14ac:dyDescent="0.35">
      <c r="B1" s="55" t="s">
        <v>1</v>
      </c>
      <c r="C1" s="55"/>
      <c r="D1" s="55"/>
      <c r="E1" s="55"/>
      <c r="F1" s="55"/>
      <c r="G1" s="55"/>
      <c r="H1" s="55"/>
      <c r="I1" s="55"/>
      <c r="Y1" s="56" t="s">
        <v>66</v>
      </c>
      <c r="Z1" s="56"/>
      <c r="AA1" s="9"/>
    </row>
    <row r="2" spans="2:28" s="8" customFormat="1" ht="21" customHeight="1" x14ac:dyDescent="0.35">
      <c r="B2" s="55" t="s">
        <v>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Y2" s="56"/>
      <c r="Z2" s="56"/>
      <c r="AA2" s="9"/>
    </row>
    <row r="3" spans="2:28" s="10" customFormat="1" ht="12" customHeight="1" x14ac:dyDescent="0.35">
      <c r="B3" s="57" t="s">
        <v>23</v>
      </c>
      <c r="C3" s="57"/>
      <c r="D3" s="57"/>
      <c r="E3" s="57"/>
      <c r="F3" s="57"/>
      <c r="G3" s="57"/>
      <c r="H3" s="57"/>
      <c r="I3" s="57"/>
      <c r="J3" s="57"/>
      <c r="K3" s="57"/>
      <c r="L3" s="57"/>
      <c r="Y3" s="11" t="s">
        <v>68</v>
      </c>
      <c r="Z3" s="11">
        <f>'Vorblatt - Konfiguration'!A8</f>
        <v>4</v>
      </c>
    </row>
    <row r="4" spans="2:28" s="8" customFormat="1" x14ac:dyDescent="0.35">
      <c r="B4" s="58" t="s">
        <v>80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2:28" s="8" customFormat="1" ht="21" customHeight="1" x14ac:dyDescent="0.35">
      <c r="B5" s="120" t="str">
        <f>IF(Z3 &lt;= 2,"Rechnung Fahrtkosten zu Übungsstunden","Fahrtkosten zu Übungsstunden")</f>
        <v>Fahrtkosten zu Übungsstunden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P5" s="114"/>
      <c r="Q5" s="114"/>
      <c r="R5" s="13"/>
      <c r="S5" s="114"/>
      <c r="T5" s="114"/>
      <c r="U5" s="114"/>
      <c r="V5" s="13"/>
      <c r="W5" s="114"/>
      <c r="X5" s="114"/>
      <c r="Z5"/>
    </row>
    <row r="6" spans="2:28" s="8" customFormat="1" ht="21" customHeight="1" x14ac:dyDescent="0.35">
      <c r="B6" s="60" t="s">
        <v>32</v>
      </c>
      <c r="C6" s="60"/>
      <c r="D6" s="60"/>
      <c r="E6" s="60"/>
      <c r="F6" s="60"/>
      <c r="G6" s="60" t="str">
        <f>IF(ISBLANK('Vorblatt - Konfiguration'!G9),"",'Vorblatt - Konfiguration'!G9)</f>
        <v>R1234567</v>
      </c>
      <c r="H6" s="60"/>
      <c r="I6" s="60"/>
      <c r="J6" s="60"/>
      <c r="K6" s="60"/>
      <c r="L6" s="60"/>
      <c r="M6" s="60"/>
      <c r="N6" s="60"/>
      <c r="P6" s="97" t="str">
        <f>IF(ISBLANK('Vorblatt - Konfiguration'!P9),"",'Vorblatt - Konfiguration'!P9)</f>
        <v>Dez</v>
      </c>
      <c r="Q6" s="97"/>
      <c r="R6" s="15" t="s">
        <v>46</v>
      </c>
      <c r="S6" s="97" t="str">
        <f>IF(ISBLANK('Vorblatt - Konfiguration'!S9),"",'Vorblatt - Konfiguration'!S9)</f>
        <v>IV</v>
      </c>
      <c r="T6" s="97"/>
      <c r="U6" s="97"/>
      <c r="V6" s="15" t="s">
        <v>46</v>
      </c>
      <c r="W6" s="97">
        <f>IF(ISBLANK('Vorblatt - Konfiguration'!W9),"",'Vorblatt - Konfiguration'!W9)</f>
        <v>2035</v>
      </c>
      <c r="X6" s="97"/>
    </row>
    <row r="7" spans="2:28" s="8" customFormat="1" ht="10.5" customHeight="1" x14ac:dyDescent="0.35">
      <c r="B7" s="66" t="s">
        <v>67</v>
      </c>
      <c r="C7" s="66"/>
      <c r="D7" s="66"/>
      <c r="E7" s="66"/>
      <c r="F7" s="66"/>
      <c r="G7" s="115" t="str">
        <f>IF(ISBLANK('Vorblatt - Konfiguration'!G10),"",'Vorblatt - Konfiguration'!G10)</f>
        <v>SnUIN123</v>
      </c>
      <c r="H7" s="115"/>
      <c r="I7" s="115"/>
      <c r="J7" s="115"/>
      <c r="K7" s="115"/>
      <c r="L7" s="115"/>
      <c r="M7" s="115"/>
      <c r="N7" s="115"/>
      <c r="O7" s="16"/>
      <c r="P7" s="63" t="s">
        <v>39</v>
      </c>
      <c r="Q7" s="63"/>
      <c r="R7" s="17" t="s">
        <v>46</v>
      </c>
      <c r="S7" s="64" t="s">
        <v>40</v>
      </c>
      <c r="T7" s="64"/>
      <c r="U7" s="64"/>
      <c r="V7" s="17" t="s">
        <v>46</v>
      </c>
      <c r="W7" s="64" t="s">
        <v>3</v>
      </c>
      <c r="X7" s="64"/>
    </row>
    <row r="8" spans="2:28" s="8" customFormat="1" ht="10.5" customHeight="1" x14ac:dyDescent="0.35">
      <c r="B8" s="67"/>
      <c r="C8" s="67"/>
      <c r="D8" s="67"/>
      <c r="E8" s="67"/>
      <c r="F8" s="67"/>
      <c r="G8" s="60"/>
      <c r="H8" s="60"/>
      <c r="I8" s="60"/>
      <c r="J8" s="60"/>
      <c r="K8" s="60"/>
      <c r="L8" s="60"/>
      <c r="M8" s="60"/>
      <c r="N8" s="60"/>
      <c r="P8" s="65" t="s">
        <v>41</v>
      </c>
      <c r="Q8" s="65"/>
      <c r="R8" s="65"/>
      <c r="S8" s="65"/>
      <c r="T8" s="65"/>
      <c r="U8" s="65"/>
      <c r="V8" s="65"/>
      <c r="W8" s="65"/>
      <c r="X8" s="65"/>
    </row>
    <row r="9" spans="2:28" s="8" customFormat="1" ht="21" customHeight="1" x14ac:dyDescent="0.35">
      <c r="B9" s="67" t="s">
        <v>77</v>
      </c>
      <c r="C9" s="67"/>
      <c r="D9" s="67"/>
      <c r="E9" s="67"/>
      <c r="F9" s="67" t="str">
        <f>'Vorblatt - Konfiguration'!E12 &amp; ", " &amp;'Vorblatt - Konfiguration'!E13</f>
        <v>Max Mustermann, Musterstraße 12, 12345 Musterstadt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</row>
    <row r="10" spans="2:28" s="8" customFormat="1" ht="21" customHeight="1" x14ac:dyDescent="0.35">
      <c r="B10" s="75" t="s">
        <v>25</v>
      </c>
      <c r="C10" s="75"/>
      <c r="D10" s="75"/>
      <c r="E10" s="75" t="str">
        <f>IF(ISBLANK('Vorblatt - Konfiguration'!E14),"",'Vorblatt - Konfiguration'!E14)</f>
        <v>Villa Kunterbunt</v>
      </c>
      <c r="F10" s="75"/>
      <c r="G10" s="75"/>
      <c r="H10" s="75"/>
      <c r="I10" s="75"/>
      <c r="J10" s="75"/>
      <c r="K10" s="75"/>
      <c r="L10" s="75"/>
      <c r="M10" s="75"/>
      <c r="N10" s="86" t="s">
        <v>26</v>
      </c>
      <c r="O10" s="86"/>
      <c r="P10" s="86"/>
      <c r="Q10" s="86"/>
      <c r="R10" s="75" t="str">
        <f>IF(ISBLANK('Vorblatt - Konfiguration'!R14),"",'Vorblatt - Konfiguration'!R14)</f>
        <v>Mo, Mi, So</v>
      </c>
      <c r="S10" s="75"/>
      <c r="T10" s="75"/>
      <c r="U10" s="75"/>
      <c r="V10" s="75"/>
      <c r="W10" s="75"/>
      <c r="X10" s="75"/>
      <c r="Y10" s="12"/>
    </row>
    <row r="11" spans="2:28" s="8" customFormat="1" ht="21" customHeight="1" x14ac:dyDescent="0.35">
      <c r="B11" s="75" t="s">
        <v>33</v>
      </c>
      <c r="C11" s="75"/>
      <c r="D11" s="75"/>
      <c r="E11" s="75"/>
      <c r="F11" s="75" t="str">
        <f>IF(ISBLANK('Vorblatt - Konfiguration'!F15),"",'Vorblatt - Konfiguration'!F15)</f>
        <v>10:00 - 23:30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12"/>
    </row>
    <row r="12" spans="2:28" s="8" customFormat="1" ht="21" customHeight="1" x14ac:dyDescent="0.35">
      <c r="B12" s="98" t="s">
        <v>27</v>
      </c>
      <c r="C12" s="81"/>
      <c r="D12" s="82"/>
      <c r="E12" s="98" t="str">
        <f>IF(ISBLANK('Vorblatt - Konfiguration'!E16),"",'Vorblatt - Konfiguration'!E16)</f>
        <v>Max und Erika Mustermann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2"/>
    </row>
    <row r="13" spans="2:28" s="8" customFormat="1" ht="9" customHeight="1" x14ac:dyDescent="0.35">
      <c r="B13" s="21"/>
      <c r="C13" s="22" t="str">
        <f>C14&amp;D14&amp;E14&amp;F14&amp;G14&amp;H14&amp;I14&amp;J14&amp;K14&amp;L14&amp;M14&amp;N14&amp;O14&amp;P14&amp;Q14&amp;R14&amp;S14&amp;T14&amp;U14&amp;V14&amp;W14</f>
        <v>DE12345678901234567890</v>
      </c>
      <c r="L13" s="23" t="b">
        <f>C13="DE"&amp;TEXT((98-MOD((62*(1+MOD(MID(C13,5,8),97))+27*MOD(RIGHT(C13,10),97)),97)),"00")&amp;MID(C13,5,8)&amp;TEXT(RIGHT(C13,10),"0000000000")</f>
        <v>0</v>
      </c>
      <c r="N13" s="24"/>
      <c r="AA13" s="25"/>
      <c r="AB13" s="25"/>
    </row>
    <row r="14" spans="2:28" s="8" customFormat="1" ht="21" customHeight="1" x14ac:dyDescent="0.35">
      <c r="B14" s="26" t="s">
        <v>28</v>
      </c>
      <c r="C14" s="27" t="s">
        <v>9</v>
      </c>
      <c r="D14" s="28">
        <f>IF(ISBLANK('Vorblatt - Konfiguration'!D$18),"",'Vorblatt - Konfiguration'!D$18)</f>
        <v>1</v>
      </c>
      <c r="E14" s="28">
        <f>IF(ISBLANK('Vorblatt - Konfiguration'!E$18),"",'Vorblatt - Konfiguration'!E$18)</f>
        <v>2</v>
      </c>
      <c r="F14" s="28">
        <f>IF(ISBLANK('Vorblatt - Konfiguration'!F$18),"",'Vorblatt - Konfiguration'!F$18)</f>
        <v>3</v>
      </c>
      <c r="G14" s="28">
        <f>IF(ISBLANK('Vorblatt - Konfiguration'!G$18),"",'Vorblatt - Konfiguration'!G$18)</f>
        <v>4</v>
      </c>
      <c r="H14" s="28">
        <f>IF(ISBLANK('Vorblatt - Konfiguration'!H$18),"",'Vorblatt - Konfiguration'!H$18)</f>
        <v>5</v>
      </c>
      <c r="I14" s="28">
        <f>IF(ISBLANK('Vorblatt - Konfiguration'!I$18),"",'Vorblatt - Konfiguration'!I$18)</f>
        <v>6</v>
      </c>
      <c r="J14" s="28">
        <f>IF(ISBLANK('Vorblatt - Konfiguration'!J$18),"",'Vorblatt - Konfiguration'!J$18)</f>
        <v>7</v>
      </c>
      <c r="K14" s="28">
        <f>IF(ISBLANK('Vorblatt - Konfiguration'!K$18),"",'Vorblatt - Konfiguration'!K$18)</f>
        <v>8</v>
      </c>
      <c r="L14" s="28">
        <f>IF(ISBLANK('Vorblatt - Konfiguration'!L$18),"",'Vorblatt - Konfiguration'!L$18)</f>
        <v>9</v>
      </c>
      <c r="M14" s="28">
        <f>IF(ISBLANK('Vorblatt - Konfiguration'!M$18),"",'Vorblatt - Konfiguration'!M$18)</f>
        <v>0</v>
      </c>
      <c r="N14" s="28">
        <f>IF(ISBLANK('Vorblatt - Konfiguration'!N$18),"",'Vorblatt - Konfiguration'!N$18)</f>
        <v>1</v>
      </c>
      <c r="O14" s="28">
        <f>IF(ISBLANK('Vorblatt - Konfiguration'!O$18),"",'Vorblatt - Konfiguration'!O$18)</f>
        <v>2</v>
      </c>
      <c r="P14" s="28">
        <f>IF(ISBLANK('Vorblatt - Konfiguration'!P$18),"",'Vorblatt - Konfiguration'!P$18)</f>
        <v>3</v>
      </c>
      <c r="Q14" s="28">
        <f>IF(ISBLANK('Vorblatt - Konfiguration'!Q$18),"",'Vorblatt - Konfiguration'!Q$18)</f>
        <v>4</v>
      </c>
      <c r="R14" s="28">
        <f>IF(ISBLANK('Vorblatt - Konfiguration'!R$18),"",'Vorblatt - Konfiguration'!R$18)</f>
        <v>5</v>
      </c>
      <c r="S14" s="28">
        <f>IF(ISBLANK('Vorblatt - Konfiguration'!S$18),"",'Vorblatt - Konfiguration'!S$18)</f>
        <v>6</v>
      </c>
      <c r="T14" s="28">
        <f>IF(ISBLANK('Vorblatt - Konfiguration'!T$18),"",'Vorblatt - Konfiguration'!T$18)</f>
        <v>7</v>
      </c>
      <c r="U14" s="28">
        <f>IF(ISBLANK('Vorblatt - Konfiguration'!U$18),"",'Vorblatt - Konfiguration'!U$18)</f>
        <v>8</v>
      </c>
      <c r="V14" s="28">
        <f>IF(ISBLANK('Vorblatt - Konfiguration'!V$18),"",'Vorblatt - Konfiguration'!V$18)</f>
        <v>9</v>
      </c>
      <c r="W14" s="28">
        <f>IF(ISBLANK('Vorblatt - Konfiguration'!W$18),"",'Vorblatt - Konfiguration'!W$18)</f>
        <v>0</v>
      </c>
      <c r="X14" s="29"/>
      <c r="Y14" s="30"/>
      <c r="Z14" s="30"/>
      <c r="AA14" s="25"/>
      <c r="AB14" s="25"/>
    </row>
    <row r="15" spans="2:28" ht="12" customHeight="1" x14ac:dyDescent="0.35">
      <c r="B15" s="8"/>
      <c r="C15" s="118" t="str">
        <f>IF(OR(D14="",E14="",M14=""),"",IF(OR(L13=FALSE,SUMPRODUCT(N(D14:W14&lt;&gt;"")) &lt;&gt; 20),"Die IBAN ist fehlerhaft oder falsch eingegeben (1 Ziffer pro Zelle)",""))</f>
        <v>Die IBAN ist fehlerhaft oder falsch eingegeben (1 Ziffer pro Zelle)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31"/>
      <c r="AA15" s="32"/>
    </row>
    <row r="16" spans="2:28" s="8" customFormat="1" ht="12" customHeight="1" x14ac:dyDescent="0.35">
      <c r="B16" s="99" t="s">
        <v>61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1"/>
    </row>
    <row r="17" spans="2:37" s="8" customFormat="1" ht="12" customHeight="1" x14ac:dyDescent="0.35">
      <c r="B17" s="102" t="s">
        <v>60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4"/>
    </row>
    <row r="18" spans="2:37" ht="19.5" customHeight="1" x14ac:dyDescent="0.35">
      <c r="B18" s="33" t="s">
        <v>5</v>
      </c>
      <c r="C18" s="113" t="s">
        <v>10</v>
      </c>
      <c r="D18" s="113"/>
      <c r="E18" s="95" t="s">
        <v>42</v>
      </c>
      <c r="F18" s="97"/>
      <c r="G18" s="96"/>
      <c r="H18" s="8"/>
      <c r="I18" s="95" t="s">
        <v>5</v>
      </c>
      <c r="J18" s="97"/>
      <c r="K18" s="96"/>
      <c r="L18" s="113" t="s">
        <v>10</v>
      </c>
      <c r="M18" s="113"/>
      <c r="N18" s="95" t="s">
        <v>42</v>
      </c>
      <c r="O18" s="97"/>
      <c r="P18" s="96"/>
      <c r="Q18" s="8"/>
      <c r="R18" s="95" t="s">
        <v>5</v>
      </c>
      <c r="S18" s="97"/>
      <c r="T18" s="96"/>
      <c r="U18" s="113" t="s">
        <v>10</v>
      </c>
      <c r="V18" s="113"/>
      <c r="W18" s="95" t="s">
        <v>42</v>
      </c>
      <c r="X18" s="97"/>
      <c r="Y18" s="96"/>
      <c r="Z18" s="8"/>
      <c r="AA18" s="8"/>
      <c r="AB18" s="8"/>
      <c r="AF18" s="8"/>
      <c r="AG18" s="8"/>
      <c r="AH18" s="8"/>
    </row>
    <row r="19" spans="2:37" ht="19.5" customHeight="1" x14ac:dyDescent="0.35">
      <c r="B19" s="1"/>
      <c r="C19" s="119"/>
      <c r="D19" s="119"/>
      <c r="E19" s="87"/>
      <c r="F19" s="89"/>
      <c r="G19" s="88"/>
      <c r="H19" s="8"/>
      <c r="I19" s="90"/>
      <c r="J19" s="90"/>
      <c r="K19" s="90"/>
      <c r="L19" s="119"/>
      <c r="M19" s="119"/>
      <c r="N19" s="87"/>
      <c r="O19" s="89"/>
      <c r="P19" s="88"/>
      <c r="Q19" s="41"/>
      <c r="R19" s="90"/>
      <c r="S19" s="90"/>
      <c r="T19" s="90"/>
      <c r="U19" s="119"/>
      <c r="V19" s="119"/>
      <c r="W19" s="87"/>
      <c r="X19" s="89"/>
      <c r="Y19" s="88"/>
      <c r="Z19" s="8"/>
      <c r="AA19" s="8"/>
      <c r="AB19" s="8"/>
      <c r="AF19" s="8"/>
      <c r="AG19" s="42"/>
      <c r="AH19" s="8"/>
    </row>
    <row r="20" spans="2:37" ht="19.5" customHeight="1" x14ac:dyDescent="0.35">
      <c r="B20" s="1"/>
      <c r="C20" s="119"/>
      <c r="D20" s="119"/>
      <c r="E20" s="87"/>
      <c r="F20" s="89"/>
      <c r="G20" s="88"/>
      <c r="H20" s="8"/>
      <c r="I20" s="90"/>
      <c r="J20" s="90"/>
      <c r="K20" s="90"/>
      <c r="L20" s="119"/>
      <c r="M20" s="119"/>
      <c r="N20" s="87"/>
      <c r="O20" s="89"/>
      <c r="P20" s="88"/>
      <c r="Q20" s="41"/>
      <c r="R20" s="90"/>
      <c r="S20" s="90"/>
      <c r="T20" s="90"/>
      <c r="U20" s="119"/>
      <c r="V20" s="119"/>
      <c r="W20" s="87"/>
      <c r="X20" s="89"/>
      <c r="Y20" s="88"/>
      <c r="Z20" s="8"/>
      <c r="AA20" s="8"/>
      <c r="AB20" s="8"/>
      <c r="AF20" s="8"/>
      <c r="AG20" s="42"/>
      <c r="AH20" s="8"/>
    </row>
    <row r="21" spans="2:37" ht="19.5" customHeight="1" x14ac:dyDescent="0.35">
      <c r="B21" s="1"/>
      <c r="C21" s="119"/>
      <c r="D21" s="119"/>
      <c r="E21" s="87"/>
      <c r="F21" s="89"/>
      <c r="G21" s="88"/>
      <c r="H21" s="8"/>
      <c r="I21" s="90"/>
      <c r="J21" s="90"/>
      <c r="K21" s="90"/>
      <c r="L21" s="119"/>
      <c r="M21" s="119"/>
      <c r="N21" s="87"/>
      <c r="O21" s="89"/>
      <c r="P21" s="88"/>
      <c r="Q21" s="41"/>
      <c r="R21" s="90"/>
      <c r="S21" s="90"/>
      <c r="T21" s="90"/>
      <c r="U21" s="119"/>
      <c r="V21" s="119"/>
      <c r="W21" s="87"/>
      <c r="X21" s="89"/>
      <c r="Y21" s="88"/>
      <c r="Z21" s="8"/>
      <c r="AA21" s="8"/>
      <c r="AB21" s="8"/>
      <c r="AF21" s="8"/>
      <c r="AG21" s="42"/>
      <c r="AH21" s="8"/>
    </row>
    <row r="22" spans="2:37" ht="19.5" customHeight="1" x14ac:dyDescent="0.35">
      <c r="B22" s="1"/>
      <c r="C22" s="119"/>
      <c r="D22" s="119"/>
      <c r="E22" s="87"/>
      <c r="F22" s="89"/>
      <c r="G22" s="88"/>
      <c r="H22" s="8"/>
      <c r="I22" s="90"/>
      <c r="J22" s="90"/>
      <c r="K22" s="90"/>
      <c r="L22" s="119"/>
      <c r="M22" s="119"/>
      <c r="N22" s="87"/>
      <c r="O22" s="89"/>
      <c r="P22" s="88"/>
      <c r="Q22" s="41"/>
      <c r="R22" s="90"/>
      <c r="S22" s="90"/>
      <c r="T22" s="90"/>
      <c r="U22" s="119"/>
      <c r="V22" s="119"/>
      <c r="W22" s="87"/>
      <c r="X22" s="89"/>
      <c r="Y22" s="88"/>
      <c r="Z22" s="8"/>
      <c r="AA22" s="8"/>
      <c r="AB22" s="8"/>
      <c r="AF22" s="8"/>
      <c r="AG22" s="42"/>
      <c r="AH22" s="8"/>
    </row>
    <row r="23" spans="2:37" ht="19.5" customHeight="1" x14ac:dyDescent="0.35">
      <c r="B23" s="1"/>
      <c r="C23" s="119"/>
      <c r="D23" s="119"/>
      <c r="E23" s="87"/>
      <c r="F23" s="89"/>
      <c r="G23" s="88"/>
      <c r="H23" s="8"/>
      <c r="I23" s="90"/>
      <c r="J23" s="90"/>
      <c r="K23" s="90"/>
      <c r="L23" s="119"/>
      <c r="M23" s="119"/>
      <c r="N23" s="87"/>
      <c r="O23" s="89"/>
      <c r="P23" s="88"/>
      <c r="Q23" s="41"/>
      <c r="R23" s="90"/>
      <c r="S23" s="90"/>
      <c r="T23" s="90"/>
      <c r="U23" s="119"/>
      <c r="V23" s="119"/>
      <c r="W23" s="87"/>
      <c r="X23" s="89"/>
      <c r="Y23" s="88"/>
      <c r="Z23" s="8"/>
      <c r="AA23" s="8"/>
      <c r="AB23" s="8"/>
      <c r="AF23" s="8"/>
      <c r="AG23" s="42"/>
      <c r="AH23" s="8"/>
    </row>
    <row r="24" spans="2:37" ht="19.5" customHeight="1" x14ac:dyDescent="0.35">
      <c r="B24" s="1"/>
      <c r="C24" s="119"/>
      <c r="D24" s="119"/>
      <c r="E24" s="87"/>
      <c r="F24" s="89"/>
      <c r="G24" s="88"/>
      <c r="H24" s="8"/>
      <c r="I24" s="90"/>
      <c r="J24" s="90"/>
      <c r="K24" s="90"/>
      <c r="L24" s="119"/>
      <c r="M24" s="119"/>
      <c r="N24" s="87"/>
      <c r="O24" s="89"/>
      <c r="P24" s="88"/>
      <c r="Q24" s="41"/>
      <c r="R24" s="90"/>
      <c r="S24" s="90"/>
      <c r="T24" s="90"/>
      <c r="U24" s="119"/>
      <c r="V24" s="119"/>
      <c r="W24" s="87"/>
      <c r="X24" s="89"/>
      <c r="Y24" s="88"/>
      <c r="Z24" s="8"/>
      <c r="AA24" s="8"/>
      <c r="AB24" s="8"/>
      <c r="AF24" s="8"/>
      <c r="AG24" s="42"/>
      <c r="AH24" s="8"/>
    </row>
    <row r="25" spans="2:37" ht="19.5" customHeight="1" x14ac:dyDescent="0.35">
      <c r="B25" s="1"/>
      <c r="C25" s="119"/>
      <c r="D25" s="119"/>
      <c r="E25" s="87"/>
      <c r="F25" s="89"/>
      <c r="G25" s="88"/>
      <c r="H25" s="8"/>
      <c r="I25" s="90"/>
      <c r="J25" s="90"/>
      <c r="K25" s="90"/>
      <c r="L25" s="119"/>
      <c r="M25" s="119"/>
      <c r="N25" s="87"/>
      <c r="O25" s="89"/>
      <c r="P25" s="88"/>
      <c r="Q25" s="41"/>
      <c r="R25" s="90"/>
      <c r="S25" s="90"/>
      <c r="T25" s="90"/>
      <c r="U25" s="119"/>
      <c r="V25" s="119"/>
      <c r="W25" s="87"/>
      <c r="X25" s="89"/>
      <c r="Y25" s="88"/>
      <c r="Z25" s="8"/>
      <c r="AA25" s="8"/>
      <c r="AB25" s="8"/>
      <c r="AF25" s="8"/>
      <c r="AG25" s="42"/>
      <c r="AH25" s="8"/>
    </row>
    <row r="26" spans="2:37" ht="19.5" customHeight="1" x14ac:dyDescent="0.35">
      <c r="B26" s="1"/>
      <c r="C26" s="119"/>
      <c r="D26" s="119"/>
      <c r="E26" s="87"/>
      <c r="F26" s="89"/>
      <c r="G26" s="88"/>
      <c r="H26" s="8"/>
      <c r="I26" s="90"/>
      <c r="J26" s="90"/>
      <c r="K26" s="90"/>
      <c r="L26" s="119"/>
      <c r="M26" s="119"/>
      <c r="N26" s="87"/>
      <c r="O26" s="89"/>
      <c r="P26" s="88"/>
      <c r="Q26" s="41"/>
      <c r="R26" s="90"/>
      <c r="S26" s="90"/>
      <c r="T26" s="90"/>
      <c r="U26" s="119"/>
      <c r="V26" s="119"/>
      <c r="W26" s="87"/>
      <c r="X26" s="89"/>
      <c r="Y26" s="88"/>
      <c r="Z26" s="8"/>
      <c r="AA26" s="8"/>
      <c r="AB26" s="8"/>
      <c r="AF26" s="8"/>
      <c r="AG26" s="42"/>
      <c r="AH26" s="8"/>
    </row>
    <row r="27" spans="2:37" ht="19.5" customHeight="1" x14ac:dyDescent="0.35">
      <c r="B27" s="1"/>
      <c r="C27" s="119"/>
      <c r="D27" s="119"/>
      <c r="E27" s="87"/>
      <c r="F27" s="89"/>
      <c r="G27" s="88"/>
      <c r="H27" s="8"/>
      <c r="I27" s="90"/>
      <c r="J27" s="90"/>
      <c r="K27" s="90"/>
      <c r="L27" s="119"/>
      <c r="M27" s="119"/>
      <c r="N27" s="87"/>
      <c r="O27" s="89"/>
      <c r="P27" s="88"/>
      <c r="Q27" s="41"/>
      <c r="R27" s="90"/>
      <c r="S27" s="90"/>
      <c r="T27" s="90"/>
      <c r="U27" s="119"/>
      <c r="V27" s="119"/>
      <c r="W27" s="87"/>
      <c r="X27" s="89"/>
      <c r="Y27" s="88"/>
      <c r="Z27" s="8"/>
      <c r="AA27" s="8"/>
      <c r="AB27" s="8"/>
      <c r="AF27" s="8"/>
      <c r="AG27" s="42"/>
      <c r="AH27" s="8"/>
    </row>
    <row r="28" spans="2:37" ht="19.5" customHeight="1" x14ac:dyDescent="0.35">
      <c r="B28" s="1"/>
      <c r="C28" s="119"/>
      <c r="D28" s="119"/>
      <c r="E28" s="87"/>
      <c r="F28" s="89"/>
      <c r="G28" s="88"/>
      <c r="H28" s="8"/>
      <c r="I28" s="90"/>
      <c r="J28" s="90"/>
      <c r="K28" s="90"/>
      <c r="L28" s="119"/>
      <c r="M28" s="119"/>
      <c r="N28" s="87"/>
      <c r="O28" s="89"/>
      <c r="P28" s="88"/>
      <c r="Q28" s="41"/>
      <c r="R28" s="90"/>
      <c r="S28" s="90"/>
      <c r="T28" s="90"/>
      <c r="U28" s="119"/>
      <c r="V28" s="119"/>
      <c r="W28" s="87"/>
      <c r="X28" s="89"/>
      <c r="Y28" s="88"/>
      <c r="Z28" s="8"/>
      <c r="AA28" s="8"/>
      <c r="AB28" s="8"/>
      <c r="AF28" s="8"/>
      <c r="AG28" s="42"/>
      <c r="AH28" s="8"/>
    </row>
    <row r="29" spans="2:37" ht="19.5" customHeight="1" x14ac:dyDescent="0.35">
      <c r="B29" s="1"/>
      <c r="C29" s="119"/>
      <c r="D29" s="119"/>
      <c r="E29" s="87"/>
      <c r="F29" s="89"/>
      <c r="G29" s="88"/>
      <c r="H29" s="8"/>
      <c r="I29" s="90"/>
      <c r="J29" s="90"/>
      <c r="K29" s="90"/>
      <c r="L29" s="119"/>
      <c r="M29" s="119"/>
      <c r="N29" s="87"/>
      <c r="O29" s="89"/>
      <c r="P29" s="88"/>
      <c r="Q29" s="41"/>
      <c r="R29" s="90"/>
      <c r="S29" s="90"/>
      <c r="T29" s="90"/>
      <c r="U29" s="119"/>
      <c r="V29" s="119"/>
      <c r="W29" s="87"/>
      <c r="X29" s="89"/>
      <c r="Y29" s="88"/>
      <c r="Z29" s="8"/>
      <c r="AA29" s="8"/>
      <c r="AB29" s="8"/>
      <c r="AF29" s="8"/>
      <c r="AG29" s="42"/>
      <c r="AH29" s="8"/>
    </row>
    <row r="30" spans="2:37" ht="19.5" customHeight="1" x14ac:dyDescent="0.35">
      <c r="B30" s="1"/>
      <c r="C30" s="119"/>
      <c r="D30" s="119"/>
      <c r="E30" s="87"/>
      <c r="F30" s="89"/>
      <c r="G30" s="88"/>
      <c r="H30" s="8"/>
      <c r="I30" s="90"/>
      <c r="J30" s="90"/>
      <c r="K30" s="90"/>
      <c r="L30" s="119"/>
      <c r="M30" s="119"/>
      <c r="N30" s="87"/>
      <c r="O30" s="89"/>
      <c r="P30" s="88"/>
      <c r="Q30" s="41"/>
      <c r="R30" s="90"/>
      <c r="S30" s="90"/>
      <c r="T30" s="90"/>
      <c r="U30" s="119"/>
      <c r="V30" s="119"/>
      <c r="W30" s="87"/>
      <c r="X30" s="89"/>
      <c r="Y30" s="88"/>
      <c r="Z30" s="8"/>
      <c r="AA30" s="8"/>
      <c r="AB30" s="8"/>
      <c r="AF30" s="8"/>
      <c r="AG30" s="42"/>
      <c r="AH30" s="8"/>
    </row>
    <row r="31" spans="2:37" s="8" customFormat="1" ht="8.15" customHeight="1" x14ac:dyDescent="0.35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 spans="2:37" ht="19.5" customHeight="1" x14ac:dyDescent="0.35">
      <c r="B32" s="112" t="s">
        <v>54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Q32" s="67" t="s">
        <v>11</v>
      </c>
      <c r="R32" s="67"/>
      <c r="S32" s="67"/>
      <c r="T32" s="67"/>
      <c r="U32" s="109" t="str">
        <f>IF(SUM(C19:C30)+SUM(L19:L30)+SUM(U19:U30)=0,"",SUM(C19:C30)+SUM(L19:L30)+SUM(U19:U30))</f>
        <v/>
      </c>
      <c r="V32" s="109"/>
      <c r="W32" s="109"/>
      <c r="X32" s="14" t="s">
        <v>10</v>
      </c>
      <c r="Y32" s="8"/>
      <c r="Z32" s="8"/>
      <c r="AA32" s="8"/>
      <c r="AB32" s="8"/>
      <c r="AC32" s="8"/>
      <c r="AD32" s="8"/>
      <c r="AE32" s="8"/>
      <c r="AF32" s="8"/>
      <c r="AH32" s="8"/>
      <c r="AI32" s="8"/>
      <c r="AK32" s="8"/>
    </row>
    <row r="33" spans="2:37" ht="19.5" customHeight="1" x14ac:dyDescent="0.35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Q33" s="75" t="str">
        <f>IF(Z3=1,"pro km netto","pro km")</f>
        <v>pro km</v>
      </c>
      <c r="R33" s="75"/>
      <c r="S33" s="75"/>
      <c r="T33" s="75"/>
      <c r="U33" s="121">
        <f>IF(Z3=1,0.2521,0.3)</f>
        <v>0.3</v>
      </c>
      <c r="V33" s="121"/>
      <c r="W33" s="121"/>
      <c r="X33" s="19" t="s">
        <v>45</v>
      </c>
      <c r="Y33" s="8"/>
      <c r="Z33" s="8"/>
      <c r="AA33" s="8"/>
      <c r="AB33" s="8"/>
      <c r="AC33" s="8"/>
      <c r="AD33" s="8"/>
      <c r="AE33" s="8"/>
      <c r="AF33" s="8"/>
      <c r="AH33" s="8"/>
      <c r="AI33" s="8"/>
      <c r="AK33" s="8"/>
    </row>
    <row r="34" spans="2:37" ht="19.5" customHeight="1" x14ac:dyDescent="0.35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Q34" s="75" t="str">
        <f>IF(Z3=1,"Netto","Gesamt")</f>
        <v>Gesamt</v>
      </c>
      <c r="R34" s="75"/>
      <c r="S34" s="75"/>
      <c r="T34" s="75"/>
      <c r="U34" s="122" t="str">
        <f>IF(U32="","",U32*U33)</f>
        <v/>
      </c>
      <c r="V34" s="122"/>
      <c r="W34" s="122"/>
      <c r="X34" s="43" t="s">
        <v>45</v>
      </c>
      <c r="Y34" s="25"/>
      <c r="Z34" s="8"/>
      <c r="AA34" s="8"/>
      <c r="AB34" s="25"/>
      <c r="AC34" s="25"/>
      <c r="AD34" s="25"/>
      <c r="AE34" s="8"/>
      <c r="AF34" s="8"/>
      <c r="AH34" s="8"/>
      <c r="AI34" s="8"/>
      <c r="AK34" s="8"/>
    </row>
    <row r="35" spans="2:37" ht="19.5" customHeight="1" x14ac:dyDescent="0.35"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Q35" s="75" t="s">
        <v>37</v>
      </c>
      <c r="R35" s="75"/>
      <c r="S35" s="75"/>
      <c r="T35" s="75"/>
      <c r="U35" s="122" t="str">
        <f>IF(U32="","",U34/100*19)</f>
        <v/>
      </c>
      <c r="V35" s="122"/>
      <c r="W35" s="122"/>
      <c r="X35" s="19" t="s">
        <v>45</v>
      </c>
      <c r="Y35" s="8"/>
      <c r="Z35" s="8"/>
      <c r="AA35" s="8"/>
      <c r="AB35" s="8"/>
      <c r="AC35" s="8"/>
      <c r="AD35" s="8"/>
      <c r="AE35" s="8"/>
      <c r="AF35" s="8"/>
      <c r="AH35" s="8"/>
      <c r="AI35" s="8"/>
      <c r="AK35" s="8"/>
    </row>
    <row r="36" spans="2:37" ht="19.5" customHeight="1" x14ac:dyDescent="0.35"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Q36" s="75" t="s">
        <v>8</v>
      </c>
      <c r="R36" s="75"/>
      <c r="S36" s="75"/>
      <c r="T36" s="75"/>
      <c r="U36" s="122" t="str">
        <f>IF(U32="","",SUM(U34:U35))</f>
        <v/>
      </c>
      <c r="V36" s="122"/>
      <c r="W36" s="122"/>
      <c r="X36" s="19" t="s">
        <v>45</v>
      </c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2:37" s="8" customFormat="1" x14ac:dyDescent="0.35">
      <c r="B37" s="103" t="str">
        <f>VLOOKUP(Z3,'Vorblatt - Konfiguration'!C22:D25,2,FALSE)</f>
        <v>Ich bestätige, dass ich den ÜL-Freibetrag nur in der SKG Roßdorf Abt. TUL in Anspruch nehme.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AH37" s="38"/>
    </row>
    <row r="38" spans="2:37" ht="19.5" customHeight="1" x14ac:dyDescent="0.35">
      <c r="B38" s="12"/>
      <c r="C38" s="8"/>
      <c r="D38" s="8"/>
      <c r="E38" s="8"/>
      <c r="F38" s="8"/>
      <c r="G38" s="8"/>
      <c r="H38" s="8"/>
      <c r="I38" s="8"/>
      <c r="J38" s="8"/>
      <c r="K38" s="8"/>
      <c r="L38" s="12"/>
      <c r="M38" s="12"/>
      <c r="N38" s="12"/>
      <c r="O38" s="12"/>
      <c r="P38" s="12"/>
      <c r="Q38" s="44"/>
      <c r="R38" s="44"/>
      <c r="S38" s="44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</row>
    <row r="39" spans="2:37" s="8" customFormat="1" ht="21" customHeight="1" x14ac:dyDescent="0.35">
      <c r="B39" s="14" t="s">
        <v>5</v>
      </c>
      <c r="C39" s="105"/>
      <c r="D39" s="105"/>
      <c r="E39" s="105"/>
      <c r="F39" s="105"/>
      <c r="G39" s="105"/>
      <c r="H39" s="105"/>
      <c r="I39" s="105"/>
      <c r="J39" s="95" t="s">
        <v>6</v>
      </c>
      <c r="K39" s="97"/>
      <c r="L39" s="97"/>
      <c r="M39" s="97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</row>
    <row r="40" spans="2:37" x14ac:dyDescent="0.35">
      <c r="Z40" s="8"/>
      <c r="AA40" s="8"/>
    </row>
    <row r="41" spans="2:37" x14ac:dyDescent="0.35">
      <c r="Z41" s="8"/>
      <c r="AA41" s="8"/>
    </row>
    <row r="42" spans="2:37" x14ac:dyDescent="0.35">
      <c r="Z42" s="8"/>
      <c r="AA42" s="8"/>
    </row>
    <row r="43" spans="2:37" x14ac:dyDescent="0.35">
      <c r="Z43" s="8"/>
      <c r="AA43" s="8"/>
    </row>
    <row r="44" spans="2:37" x14ac:dyDescent="0.35">
      <c r="Z44" s="8"/>
      <c r="AA44" s="8"/>
    </row>
    <row r="45" spans="2:37" x14ac:dyDescent="0.35">
      <c r="Z45" s="8"/>
      <c r="AA45" s="8"/>
    </row>
    <row r="46" spans="2:37" x14ac:dyDescent="0.35">
      <c r="Z46" s="8"/>
      <c r="AA46" s="8"/>
    </row>
    <row r="47" spans="2:37" x14ac:dyDescent="0.35">
      <c r="Z47" s="8"/>
      <c r="AA47" s="8"/>
    </row>
    <row r="48" spans="2:37" x14ac:dyDescent="0.35">
      <c r="Z48" s="8"/>
      <c r="AA48" s="8"/>
    </row>
    <row r="49" spans="26:27" x14ac:dyDescent="0.35">
      <c r="Z49" s="8"/>
      <c r="AA49" s="8"/>
    </row>
    <row r="50" spans="26:27" x14ac:dyDescent="0.35">
      <c r="Z50" s="8"/>
      <c r="AA50" s="8"/>
    </row>
    <row r="51" spans="26:27" x14ac:dyDescent="0.35">
      <c r="Z51" s="8"/>
      <c r="AA51" s="8"/>
    </row>
    <row r="52" spans="26:27" x14ac:dyDescent="0.35">
      <c r="Z52" s="8"/>
      <c r="AA52" s="8"/>
    </row>
    <row r="53" spans="26:27" x14ac:dyDescent="0.35">
      <c r="Z53" s="8"/>
      <c r="AA53" s="8"/>
    </row>
    <row r="54" spans="26:27" x14ac:dyDescent="0.35">
      <c r="Z54" s="8"/>
      <c r="AA54" s="8"/>
    </row>
    <row r="55" spans="26:27" x14ac:dyDescent="0.35">
      <c r="Z55" s="8"/>
      <c r="AA55" s="8"/>
    </row>
    <row r="56" spans="26:27" x14ac:dyDescent="0.35">
      <c r="Z56" s="8"/>
      <c r="AA56" s="8"/>
    </row>
    <row r="57" spans="26:27" x14ac:dyDescent="0.35">
      <c r="Z57" s="8"/>
      <c r="AA57" s="8"/>
    </row>
    <row r="58" spans="26:27" x14ac:dyDescent="0.35">
      <c r="Z58" s="8"/>
      <c r="AA58" s="8"/>
    </row>
    <row r="59" spans="26:27" x14ac:dyDescent="0.35">
      <c r="Z59" s="8"/>
      <c r="AA59" s="8"/>
    </row>
    <row r="60" spans="26:27" x14ac:dyDescent="0.35">
      <c r="Z60" s="8"/>
      <c r="AA60" s="8"/>
    </row>
    <row r="61" spans="26:27" x14ac:dyDescent="0.35">
      <c r="Z61" s="8"/>
      <c r="AA61" s="8"/>
    </row>
    <row r="62" spans="26:27" x14ac:dyDescent="0.35">
      <c r="Z62" s="8"/>
      <c r="AA62" s="8"/>
    </row>
    <row r="63" spans="26:27" x14ac:dyDescent="0.35">
      <c r="Z63" s="8"/>
      <c r="AA63" s="8"/>
    </row>
    <row r="64" spans="26:27" x14ac:dyDescent="0.35">
      <c r="Z64" s="8"/>
      <c r="AA64" s="8"/>
    </row>
    <row r="65" spans="26:27" x14ac:dyDescent="0.35">
      <c r="Z65" s="8"/>
      <c r="AA65" s="8"/>
    </row>
  </sheetData>
  <sheetProtection sheet="1" objects="1" scenarios="1" selectLockedCells="1"/>
  <customSheetViews>
    <customSheetView guid="{FE7001F2-5A16-4302-BF82-58FF65A67398}" topLeftCell="A23">
      <selection activeCell="T36" sqref="T36"/>
      <pageMargins left="0.9055118110236221" right="0.39370078740157483" top="0.78740157480314965" bottom="0.78740157480314965" header="0.31496062992125984" footer="0.31496062992125984"/>
      <printOptions horizontalCentered="1"/>
      <pageSetup paperSize="9" orientation="portrait" r:id="rId1"/>
    </customSheetView>
  </customSheetViews>
  <mergeCells count="156">
    <mergeCell ref="W26:Y26"/>
    <mergeCell ref="L22:M22"/>
    <mergeCell ref="L24:M24"/>
    <mergeCell ref="E30:G30"/>
    <mergeCell ref="B35:O35"/>
    <mergeCell ref="B36:O36"/>
    <mergeCell ref="U32:W32"/>
    <mergeCell ref="U33:W33"/>
    <mergeCell ref="U34:W34"/>
    <mergeCell ref="U35:W35"/>
    <mergeCell ref="U36:W36"/>
    <mergeCell ref="Q33:T33"/>
    <mergeCell ref="Q35:T35"/>
    <mergeCell ref="B32:O32"/>
    <mergeCell ref="B33:O33"/>
    <mergeCell ref="B34:O34"/>
    <mergeCell ref="W28:Y28"/>
    <mergeCell ref="W29:Y29"/>
    <mergeCell ref="U24:V24"/>
    <mergeCell ref="W24:Y24"/>
    <mergeCell ref="U27:V27"/>
    <mergeCell ref="W27:Y27"/>
    <mergeCell ref="C29:D29"/>
    <mergeCell ref="L29:M29"/>
    <mergeCell ref="B37:X37"/>
    <mergeCell ref="B6:F6"/>
    <mergeCell ref="B5:N5"/>
    <mergeCell ref="B4:M4"/>
    <mergeCell ref="B3:L3"/>
    <mergeCell ref="B2:O2"/>
    <mergeCell ref="B1:I1"/>
    <mergeCell ref="Q34:T34"/>
    <mergeCell ref="Q36:T36"/>
    <mergeCell ref="S5:U5"/>
    <mergeCell ref="Q32:T32"/>
    <mergeCell ref="W30:Y30"/>
    <mergeCell ref="N29:P29"/>
    <mergeCell ref="N30:P30"/>
    <mergeCell ref="U29:V29"/>
    <mergeCell ref="I30:K30"/>
    <mergeCell ref="E18:G18"/>
    <mergeCell ref="E19:G19"/>
    <mergeCell ref="E20:G20"/>
    <mergeCell ref="E21:G21"/>
    <mergeCell ref="E22:G22"/>
    <mergeCell ref="E23:G23"/>
    <mergeCell ref="E26:G26"/>
    <mergeCell ref="E28:G28"/>
    <mergeCell ref="W25:Y25"/>
    <mergeCell ref="W20:Y20"/>
    <mergeCell ref="W21:Y21"/>
    <mergeCell ref="W22:Y22"/>
    <mergeCell ref="W23:Y23"/>
    <mergeCell ref="R30:T30"/>
    <mergeCell ref="B10:D10"/>
    <mergeCell ref="E10:M10"/>
    <mergeCell ref="N10:Q10"/>
    <mergeCell ref="C20:D20"/>
    <mergeCell ref="C24:D24"/>
    <mergeCell ref="E24:G24"/>
    <mergeCell ref="I24:K24"/>
    <mergeCell ref="C21:D21"/>
    <mergeCell ref="C19:D19"/>
    <mergeCell ref="L19:M19"/>
    <mergeCell ref="B11:E11"/>
    <mergeCell ref="B12:D12"/>
    <mergeCell ref="C18:D18"/>
    <mergeCell ref="L18:M18"/>
    <mergeCell ref="N18:P18"/>
    <mergeCell ref="N19:P19"/>
    <mergeCell ref="B16:Y16"/>
    <mergeCell ref="B17:Y17"/>
    <mergeCell ref="U28:V28"/>
    <mergeCell ref="L21:M21"/>
    <mergeCell ref="C26:D26"/>
    <mergeCell ref="L26:M26"/>
    <mergeCell ref="C23:D23"/>
    <mergeCell ref="L23:M23"/>
    <mergeCell ref="C28:D28"/>
    <mergeCell ref="L28:M28"/>
    <mergeCell ref="R26:T26"/>
    <mergeCell ref="R28:T28"/>
    <mergeCell ref="U25:V25"/>
    <mergeCell ref="N21:P21"/>
    <mergeCell ref="N22:P22"/>
    <mergeCell ref="N23:P23"/>
    <mergeCell ref="N26:P26"/>
    <mergeCell ref="N28:P28"/>
    <mergeCell ref="R21:T21"/>
    <mergeCell ref="R22:T22"/>
    <mergeCell ref="R23:T23"/>
    <mergeCell ref="N24:P24"/>
    <mergeCell ref="R24:T24"/>
    <mergeCell ref="N27:P27"/>
    <mergeCell ref="R27:T27"/>
    <mergeCell ref="R29:T29"/>
    <mergeCell ref="I21:K21"/>
    <mergeCell ref="E29:G29"/>
    <mergeCell ref="I29:K29"/>
    <mergeCell ref="C27:D27"/>
    <mergeCell ref="E27:G27"/>
    <mergeCell ref="I27:K27"/>
    <mergeCell ref="L27:M27"/>
    <mergeCell ref="I22:K22"/>
    <mergeCell ref="C25:D25"/>
    <mergeCell ref="E25:G25"/>
    <mergeCell ref="I25:K25"/>
    <mergeCell ref="L25:M25"/>
    <mergeCell ref="N25:P25"/>
    <mergeCell ref="R25:T25"/>
    <mergeCell ref="C39:I39"/>
    <mergeCell ref="J39:M39"/>
    <mergeCell ref="N39:X39"/>
    <mergeCell ref="C30:D30"/>
    <mergeCell ref="L30:M30"/>
    <mergeCell ref="G6:N6"/>
    <mergeCell ref="W6:X6"/>
    <mergeCell ref="U26:V26"/>
    <mergeCell ref="U22:V22"/>
    <mergeCell ref="U20:V20"/>
    <mergeCell ref="U18:V18"/>
    <mergeCell ref="P6:Q6"/>
    <mergeCell ref="S6:U6"/>
    <mergeCell ref="I23:K23"/>
    <mergeCell ref="I26:K26"/>
    <mergeCell ref="I28:K28"/>
    <mergeCell ref="U23:V23"/>
    <mergeCell ref="U21:V21"/>
    <mergeCell ref="U19:V19"/>
    <mergeCell ref="R10:X10"/>
    <mergeCell ref="L20:M20"/>
    <mergeCell ref="C22:D22"/>
    <mergeCell ref="F11:X11"/>
    <mergeCell ref="U30:V30"/>
    <mergeCell ref="Y1:Z2"/>
    <mergeCell ref="P5:Q5"/>
    <mergeCell ref="W5:X5"/>
    <mergeCell ref="I19:K19"/>
    <mergeCell ref="I20:K20"/>
    <mergeCell ref="C15:Y15"/>
    <mergeCell ref="E12:X12"/>
    <mergeCell ref="B7:F8"/>
    <mergeCell ref="G7:N8"/>
    <mergeCell ref="P7:Q7"/>
    <mergeCell ref="S7:U7"/>
    <mergeCell ref="W7:X7"/>
    <mergeCell ref="P8:X8"/>
    <mergeCell ref="B9:E9"/>
    <mergeCell ref="F9:X9"/>
    <mergeCell ref="R19:T19"/>
    <mergeCell ref="W18:Y18"/>
    <mergeCell ref="W19:Y19"/>
    <mergeCell ref="I18:K18"/>
    <mergeCell ref="R18:T18"/>
    <mergeCell ref="N20:P20"/>
    <mergeCell ref="R20:T20"/>
  </mergeCells>
  <conditionalFormatting sqref="B6:N8">
    <cfRule type="expression" dxfId="4" priority="3">
      <formula>$Z$3&gt;2</formula>
    </cfRule>
  </conditionalFormatting>
  <conditionalFormatting sqref="Q35:X35">
    <cfRule type="expression" dxfId="3" priority="2">
      <formula>$Z$3&gt;1</formula>
    </cfRule>
  </conditionalFormatting>
  <conditionalFormatting sqref="Q36:X36">
    <cfRule type="expression" dxfId="2" priority="1">
      <formula>$Z$3&gt;1</formula>
    </cfRule>
  </conditionalFormatting>
  <printOptions horizontalCentered="1"/>
  <pageMargins left="0.9055118110236221" right="0.39370078740157483" top="0.78740157480314965" bottom="0.78740157480314965" header="0.31496062992125984" footer="0.31496062992125984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H62"/>
  <sheetViews>
    <sheetView showGridLines="0" zoomScaleNormal="100" workbookViewId="0">
      <selection activeCell="B21" sqref="B21"/>
    </sheetView>
  </sheetViews>
  <sheetFormatPr defaultColWidth="10.7265625" defaultRowHeight="14.5" x14ac:dyDescent="0.35"/>
  <cols>
    <col min="1" max="1" width="2.7265625" customWidth="1"/>
    <col min="2" max="2" width="8.7265625" customWidth="1"/>
    <col min="3" max="26" width="3.1796875" customWidth="1"/>
    <col min="27" max="27" width="2.7265625" customWidth="1"/>
  </cols>
  <sheetData>
    <row r="1" spans="2:27" s="8" customFormat="1" ht="21" customHeight="1" x14ac:dyDescent="0.35">
      <c r="B1" s="55" t="s">
        <v>1</v>
      </c>
      <c r="C1" s="55"/>
      <c r="D1" s="55"/>
      <c r="E1" s="55"/>
      <c r="F1" s="55"/>
      <c r="G1" s="55"/>
      <c r="H1" s="55"/>
      <c r="I1" s="55"/>
      <c r="Y1" s="56" t="s">
        <v>66</v>
      </c>
      <c r="Z1" s="56"/>
      <c r="AA1" s="9"/>
    </row>
    <row r="2" spans="2:27" s="8" customFormat="1" ht="21" customHeight="1" x14ac:dyDescent="0.35">
      <c r="B2" s="55" t="s">
        <v>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Y2" s="56"/>
      <c r="Z2" s="56"/>
      <c r="AA2" s="9"/>
    </row>
    <row r="3" spans="2:27" s="10" customFormat="1" ht="12" customHeight="1" x14ac:dyDescent="0.35">
      <c r="B3" s="57" t="s">
        <v>23</v>
      </c>
      <c r="C3" s="57"/>
      <c r="D3" s="57"/>
      <c r="E3" s="57"/>
      <c r="F3" s="57"/>
      <c r="G3" s="57"/>
      <c r="H3" s="57"/>
      <c r="I3" s="57"/>
      <c r="J3" s="57"/>
      <c r="K3" s="57"/>
      <c r="L3" s="57"/>
      <c r="Y3" s="11" t="s">
        <v>68</v>
      </c>
      <c r="Z3" s="11">
        <f>'Vorblatt - Konfiguration'!A8</f>
        <v>4</v>
      </c>
    </row>
    <row r="4" spans="2:27" s="8" customFormat="1" x14ac:dyDescent="0.35">
      <c r="B4" s="58" t="s">
        <v>80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2:27" s="8" customFormat="1" ht="21" customHeight="1" x14ac:dyDescent="0.35">
      <c r="B5" s="120" t="str">
        <f>IF(Z3 &lt;= 2,"Rechnung Fahrtkosten zu Veranstaltungen","Fahrtkosten zu Veranstaltungen")</f>
        <v>Fahrtkosten zu Veranstaltungen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6"/>
      <c r="Q5" s="126"/>
      <c r="R5" s="13"/>
      <c r="S5" s="126"/>
      <c r="T5" s="126"/>
      <c r="U5" s="126"/>
      <c r="V5" s="13"/>
      <c r="W5" s="126"/>
      <c r="X5" s="126"/>
      <c r="Z5"/>
    </row>
    <row r="6" spans="2:27" s="8" customFormat="1" ht="21" customHeight="1" x14ac:dyDescent="0.35">
      <c r="B6" s="60" t="s">
        <v>32</v>
      </c>
      <c r="C6" s="60"/>
      <c r="D6" s="60"/>
      <c r="E6" s="60"/>
      <c r="F6" s="60"/>
      <c r="G6" s="60" t="str">
        <f>IF(ISBLANK('Vorblatt - Konfiguration'!G9),"",'Vorblatt - Konfiguration'!G9)</f>
        <v>R1234567</v>
      </c>
      <c r="H6" s="60"/>
      <c r="I6" s="60"/>
      <c r="J6" s="60"/>
      <c r="K6" s="60"/>
      <c r="L6" s="60"/>
      <c r="M6" s="60"/>
      <c r="N6" s="60"/>
      <c r="P6" s="97" t="str">
        <f>IF(ISBLANK('Vorblatt - Konfiguration'!P9),"",'Vorblatt - Konfiguration'!P9)</f>
        <v>Dez</v>
      </c>
      <c r="Q6" s="97"/>
      <c r="R6" s="15" t="s">
        <v>46</v>
      </c>
      <c r="S6" s="97" t="str">
        <f>IF(ISBLANK('Vorblatt - Konfiguration'!S9),"",'Vorblatt - Konfiguration'!S9)</f>
        <v>IV</v>
      </c>
      <c r="T6" s="97"/>
      <c r="U6" s="97"/>
      <c r="V6" s="15" t="s">
        <v>46</v>
      </c>
      <c r="W6" s="97">
        <f>IF(ISBLANK('Vorblatt - Konfiguration'!W9),"",'Vorblatt - Konfiguration'!W9)</f>
        <v>2035</v>
      </c>
      <c r="X6" s="97"/>
    </row>
    <row r="7" spans="2:27" s="8" customFormat="1" ht="10.5" customHeight="1" x14ac:dyDescent="0.35">
      <c r="B7" s="66" t="s">
        <v>67</v>
      </c>
      <c r="C7" s="66"/>
      <c r="D7" s="66"/>
      <c r="E7" s="66"/>
      <c r="F7" s="66"/>
      <c r="G7" s="115" t="str">
        <f>IF(ISBLANK('Vorblatt - Konfiguration'!G10),"",'Vorblatt - Konfiguration'!G10)</f>
        <v>SnUIN123</v>
      </c>
      <c r="H7" s="115"/>
      <c r="I7" s="115"/>
      <c r="J7" s="115"/>
      <c r="K7" s="115"/>
      <c r="L7" s="115"/>
      <c r="M7" s="115"/>
      <c r="N7" s="115"/>
      <c r="O7" s="16"/>
      <c r="P7" s="63" t="s">
        <v>39</v>
      </c>
      <c r="Q7" s="63"/>
      <c r="R7" s="17" t="s">
        <v>46</v>
      </c>
      <c r="S7" s="64" t="s">
        <v>40</v>
      </c>
      <c r="T7" s="64"/>
      <c r="U7" s="64"/>
      <c r="V7" s="17" t="s">
        <v>46</v>
      </c>
      <c r="W7" s="64" t="s">
        <v>3</v>
      </c>
      <c r="X7" s="64"/>
    </row>
    <row r="8" spans="2:27" s="8" customFormat="1" ht="10.5" customHeight="1" x14ac:dyDescent="0.35">
      <c r="B8" s="67"/>
      <c r="C8" s="67"/>
      <c r="D8" s="67"/>
      <c r="E8" s="67"/>
      <c r="F8" s="67"/>
      <c r="G8" s="60"/>
      <c r="H8" s="60"/>
      <c r="I8" s="60"/>
      <c r="J8" s="60"/>
      <c r="K8" s="60"/>
      <c r="L8" s="60"/>
      <c r="M8" s="60"/>
      <c r="N8" s="60"/>
      <c r="P8" s="65" t="s">
        <v>41</v>
      </c>
      <c r="Q8" s="65"/>
      <c r="R8" s="65"/>
      <c r="S8" s="65"/>
      <c r="T8" s="65"/>
      <c r="U8" s="65"/>
      <c r="V8" s="65"/>
      <c r="W8" s="65"/>
      <c r="X8" s="65"/>
    </row>
    <row r="9" spans="2:27" ht="12" customHeight="1" x14ac:dyDescent="0.35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5"/>
      <c r="Q9" s="65"/>
      <c r="R9" s="65"/>
      <c r="S9" s="65"/>
      <c r="T9" s="65"/>
      <c r="U9" s="65"/>
      <c r="V9" s="65"/>
      <c r="W9" s="65"/>
      <c r="X9" s="65"/>
      <c r="Y9" s="8"/>
      <c r="Z9" s="8"/>
      <c r="AA9" s="8"/>
    </row>
    <row r="10" spans="2:27" ht="15" customHeight="1" x14ac:dyDescent="0.35">
      <c r="B10" s="127" t="s">
        <v>62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9"/>
      <c r="Z10" s="8"/>
      <c r="AA10" s="8"/>
    </row>
    <row r="11" spans="2:27" ht="45" customHeight="1" x14ac:dyDescent="0.35">
      <c r="B11" s="130" t="s">
        <v>91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2"/>
      <c r="Z11" s="8"/>
      <c r="AA11" s="8"/>
    </row>
    <row r="12" spans="2:27" x14ac:dyDescent="0.35">
      <c r="B12" s="148" t="s">
        <v>53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149"/>
      <c r="Z12" s="8"/>
      <c r="AA12" s="8"/>
    </row>
    <row r="13" spans="2:27" ht="30" customHeight="1" x14ac:dyDescent="0.35">
      <c r="B13" s="124" t="s">
        <v>34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80"/>
      <c r="Z13" s="8"/>
      <c r="AA13" s="8"/>
    </row>
    <row r="14" spans="2:27" s="8" customFormat="1" ht="8.15" customHeight="1" x14ac:dyDescent="0.35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2:27" s="8" customFormat="1" ht="21" customHeight="1" x14ac:dyDescent="0.35">
      <c r="B15" s="67" t="s">
        <v>77</v>
      </c>
      <c r="C15" s="67"/>
      <c r="D15" s="67"/>
      <c r="E15" s="67"/>
      <c r="F15" s="67" t="str">
        <f>'Vorblatt - Konfiguration'!E12 &amp; ", " &amp;'Vorblatt - Konfiguration'!E13</f>
        <v>Max Mustermann, Musterstraße 12, 12345 Musterstadt</v>
      </c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AA15" s="25"/>
    </row>
    <row r="16" spans="2:27" s="8" customFormat="1" ht="21" customHeight="1" x14ac:dyDescent="0.35">
      <c r="B16" s="98" t="s">
        <v>27</v>
      </c>
      <c r="C16" s="81"/>
      <c r="D16" s="82"/>
      <c r="E16" s="75" t="str">
        <f>IF(ISBLANK('Vorblatt - Konfiguration'!E16),"",'Vorblatt - Konfiguration'!E16)</f>
        <v>Max und Erika Mustermann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Z16" s="31"/>
      <c r="AA16" s="32"/>
    </row>
    <row r="17" spans="2:34" s="8" customFormat="1" ht="9" customHeight="1" x14ac:dyDescent="0.35">
      <c r="B17" s="21"/>
      <c r="C17" s="22" t="str">
        <f>C18&amp;D18&amp;E18&amp;F18&amp;G18&amp;H18&amp;I18&amp;J18&amp;K18&amp;L18&amp;M18&amp;N18&amp;O18&amp;P18&amp;Q18&amp;R18&amp;S18&amp;T18&amp;U18&amp;V18&amp;W18</f>
        <v>DE12345678901234567890</v>
      </c>
      <c r="L17" s="23" t="b">
        <f>C17="DE"&amp;TEXT((98-MOD((62*(1+MOD(MID(C17,5,8),97))+27*MOD(RIGHT(C17,10),97)),97)),"00")&amp;MID(C17,5,8)&amp;TEXT(RIGHT(C17,10),"0000000000")</f>
        <v>0</v>
      </c>
      <c r="N17" s="24"/>
    </row>
    <row r="18" spans="2:34" s="8" customFormat="1" ht="21" customHeight="1" x14ac:dyDescent="0.35">
      <c r="B18" s="26" t="s">
        <v>28</v>
      </c>
      <c r="C18" s="27" t="s">
        <v>9</v>
      </c>
      <c r="D18" s="28">
        <f>IF(ISBLANK('Vorblatt - Konfiguration'!D$18),"",'Vorblatt - Konfiguration'!D$18)</f>
        <v>1</v>
      </c>
      <c r="E18" s="28">
        <f>IF(ISBLANK('Vorblatt - Konfiguration'!E$18),"",'Vorblatt - Konfiguration'!E$18)</f>
        <v>2</v>
      </c>
      <c r="F18" s="28">
        <f>IF(ISBLANK('Vorblatt - Konfiguration'!F$18),"",'Vorblatt - Konfiguration'!F$18)</f>
        <v>3</v>
      </c>
      <c r="G18" s="28">
        <f>IF(ISBLANK('Vorblatt - Konfiguration'!G$18),"",'Vorblatt - Konfiguration'!G$18)</f>
        <v>4</v>
      </c>
      <c r="H18" s="28">
        <f>IF(ISBLANK('Vorblatt - Konfiguration'!H$18),"",'Vorblatt - Konfiguration'!H$18)</f>
        <v>5</v>
      </c>
      <c r="I18" s="28">
        <f>IF(ISBLANK('Vorblatt - Konfiguration'!I$18),"",'Vorblatt - Konfiguration'!I$18)</f>
        <v>6</v>
      </c>
      <c r="J18" s="28">
        <f>IF(ISBLANK('Vorblatt - Konfiguration'!J$18),"",'Vorblatt - Konfiguration'!J$18)</f>
        <v>7</v>
      </c>
      <c r="K18" s="28">
        <f>IF(ISBLANK('Vorblatt - Konfiguration'!K$18),"",'Vorblatt - Konfiguration'!K$18)</f>
        <v>8</v>
      </c>
      <c r="L18" s="28">
        <f>IF(ISBLANK('Vorblatt - Konfiguration'!L$18),"",'Vorblatt - Konfiguration'!L$18)</f>
        <v>9</v>
      </c>
      <c r="M18" s="28">
        <f>IF(ISBLANK('Vorblatt - Konfiguration'!M$18),"",'Vorblatt - Konfiguration'!M$18)</f>
        <v>0</v>
      </c>
      <c r="N18" s="28">
        <f>IF(ISBLANK('Vorblatt - Konfiguration'!N$18),"",'Vorblatt - Konfiguration'!N$18)</f>
        <v>1</v>
      </c>
      <c r="O18" s="28">
        <f>IF(ISBLANK('Vorblatt - Konfiguration'!O$18),"",'Vorblatt - Konfiguration'!O$18)</f>
        <v>2</v>
      </c>
      <c r="P18" s="28">
        <f>IF(ISBLANK('Vorblatt - Konfiguration'!P$18),"",'Vorblatt - Konfiguration'!P$18)</f>
        <v>3</v>
      </c>
      <c r="Q18" s="28">
        <f>IF(ISBLANK('Vorblatt - Konfiguration'!Q$18),"",'Vorblatt - Konfiguration'!Q$18)</f>
        <v>4</v>
      </c>
      <c r="R18" s="28">
        <f>IF(ISBLANK('Vorblatt - Konfiguration'!R$18),"",'Vorblatt - Konfiguration'!R$18)</f>
        <v>5</v>
      </c>
      <c r="S18" s="28">
        <f>IF(ISBLANK('Vorblatt - Konfiguration'!S$18),"",'Vorblatt - Konfiguration'!S$18)</f>
        <v>6</v>
      </c>
      <c r="T18" s="28">
        <f>IF(ISBLANK('Vorblatt - Konfiguration'!T$18),"",'Vorblatt - Konfiguration'!T$18)</f>
        <v>7</v>
      </c>
      <c r="U18" s="28">
        <f>IF(ISBLANK('Vorblatt - Konfiguration'!U$18),"",'Vorblatt - Konfiguration'!U$18)</f>
        <v>8</v>
      </c>
      <c r="V18" s="28">
        <f>IF(ISBLANK('Vorblatt - Konfiguration'!V$18),"",'Vorblatt - Konfiguration'!V$18)</f>
        <v>9</v>
      </c>
      <c r="W18" s="28">
        <f>IF(ISBLANK('Vorblatt - Konfiguration'!W$18),"",'Vorblatt - Konfiguration'!W$18)</f>
        <v>0</v>
      </c>
      <c r="X18" s="29"/>
      <c r="Y18" s="30"/>
    </row>
    <row r="19" spans="2:34" ht="12" customHeight="1" x14ac:dyDescent="0.35">
      <c r="B19" s="8"/>
      <c r="C19" s="118" t="str">
        <f>IF(OR(D18="",E18="",M18=""),"",IF(OR(L17=FALSE,SUMPRODUCT(N(D18:W18&lt;&gt;"")) &lt;&gt; 20),"Die IBAN ist fehlerhaft oder falsch eingegeben (1 Ziffer pro Zelle)",""))</f>
        <v>Die IBAN ist fehlerhaft oder falsch eingegeben (1 Ziffer pro Zelle)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8"/>
      <c r="AA19" s="8"/>
    </row>
    <row r="20" spans="2:34" ht="31.5" customHeight="1" x14ac:dyDescent="0.35">
      <c r="B20" s="40" t="s">
        <v>5</v>
      </c>
      <c r="C20" s="137" t="s">
        <v>12</v>
      </c>
      <c r="D20" s="86"/>
      <c r="E20" s="86"/>
      <c r="F20" s="86"/>
      <c r="G20" s="86"/>
      <c r="H20" s="86"/>
      <c r="I20" s="86"/>
      <c r="J20" s="137" t="s">
        <v>13</v>
      </c>
      <c r="K20" s="86"/>
      <c r="L20" s="86"/>
      <c r="M20" s="86"/>
      <c r="N20" s="86"/>
      <c r="O20" s="86"/>
      <c r="P20" s="86"/>
      <c r="Q20" s="133" t="s">
        <v>10</v>
      </c>
      <c r="R20" s="133"/>
      <c r="S20" s="133"/>
      <c r="T20" s="134" t="s">
        <v>47</v>
      </c>
      <c r="U20" s="135"/>
      <c r="V20" s="136"/>
      <c r="W20" s="123" t="s">
        <v>63</v>
      </c>
      <c r="X20" s="123"/>
      <c r="Y20" s="123"/>
      <c r="Z20" s="8"/>
      <c r="AA20" s="8"/>
    </row>
    <row r="21" spans="2:34" ht="33" customHeight="1" x14ac:dyDescent="0.35">
      <c r="B21" s="1"/>
      <c r="C21" s="143"/>
      <c r="D21" s="144"/>
      <c r="E21" s="144"/>
      <c r="F21" s="144"/>
      <c r="G21" s="144"/>
      <c r="H21" s="144"/>
      <c r="I21" s="145"/>
      <c r="J21" s="143"/>
      <c r="K21" s="144"/>
      <c r="L21" s="144"/>
      <c r="M21" s="144"/>
      <c r="N21" s="144"/>
      <c r="O21" s="144"/>
      <c r="P21" s="145"/>
      <c r="Q21" s="119"/>
      <c r="R21" s="119"/>
      <c r="S21" s="119"/>
      <c r="T21" s="139"/>
      <c r="U21" s="139"/>
      <c r="V21" s="139"/>
      <c r="W21" s="139" t="str">
        <f>IF(Q21="","",IF(Q21&gt;100,INT(Q21/10)*0.75,""))</f>
        <v/>
      </c>
      <c r="X21" s="139"/>
      <c r="Y21" s="139"/>
      <c r="Z21" s="8"/>
      <c r="AA21" s="8"/>
    </row>
    <row r="22" spans="2:34" ht="33" customHeight="1" x14ac:dyDescent="0.35">
      <c r="B22" s="1"/>
      <c r="C22" s="143"/>
      <c r="D22" s="144"/>
      <c r="E22" s="144"/>
      <c r="F22" s="144"/>
      <c r="G22" s="144"/>
      <c r="H22" s="144"/>
      <c r="I22" s="145"/>
      <c r="J22" s="143"/>
      <c r="K22" s="144"/>
      <c r="L22" s="144"/>
      <c r="M22" s="144"/>
      <c r="N22" s="144"/>
      <c r="O22" s="144"/>
      <c r="P22" s="145"/>
      <c r="Q22" s="119"/>
      <c r="R22" s="119"/>
      <c r="S22" s="119"/>
      <c r="T22" s="139"/>
      <c r="U22" s="139"/>
      <c r="V22" s="139"/>
      <c r="W22" s="139" t="str">
        <f>IF(Q22="","",IF(Q22&gt;100,INT(Q22/10)*0.75,""))</f>
        <v/>
      </c>
      <c r="X22" s="139"/>
      <c r="Y22" s="139"/>
      <c r="Z22" s="8"/>
      <c r="AA22" s="8"/>
    </row>
    <row r="23" spans="2:34" ht="33" customHeight="1" x14ac:dyDescent="0.35">
      <c r="B23" s="1"/>
      <c r="C23" s="143"/>
      <c r="D23" s="144"/>
      <c r="E23" s="144"/>
      <c r="F23" s="144"/>
      <c r="G23" s="144"/>
      <c r="H23" s="144"/>
      <c r="I23" s="145"/>
      <c r="J23" s="143"/>
      <c r="K23" s="144"/>
      <c r="L23" s="144"/>
      <c r="M23" s="144"/>
      <c r="N23" s="144"/>
      <c r="O23" s="144"/>
      <c r="P23" s="145"/>
      <c r="Q23" s="119"/>
      <c r="R23" s="119"/>
      <c r="S23" s="119"/>
      <c r="T23" s="139"/>
      <c r="U23" s="139"/>
      <c r="V23" s="139"/>
      <c r="W23" s="139" t="str">
        <f>IF(Q23="","",IF(Q23&gt;100,INT(Q23/10)*0.75,""))</f>
        <v/>
      </c>
      <c r="X23" s="139"/>
      <c r="Y23" s="139"/>
      <c r="Z23" s="8"/>
      <c r="AA23" s="8"/>
    </row>
    <row r="24" spans="2:34" ht="33" customHeight="1" x14ac:dyDescent="0.35">
      <c r="B24" s="1"/>
      <c r="C24" s="143"/>
      <c r="D24" s="144"/>
      <c r="E24" s="144"/>
      <c r="F24" s="144"/>
      <c r="G24" s="144"/>
      <c r="H24" s="144"/>
      <c r="I24" s="145"/>
      <c r="J24" s="143"/>
      <c r="K24" s="144"/>
      <c r="L24" s="144"/>
      <c r="M24" s="144"/>
      <c r="N24" s="144"/>
      <c r="O24" s="144"/>
      <c r="P24" s="145"/>
      <c r="Q24" s="119"/>
      <c r="R24" s="119"/>
      <c r="S24" s="119"/>
      <c r="T24" s="139"/>
      <c r="U24" s="139"/>
      <c r="V24" s="139"/>
      <c r="W24" s="139" t="str">
        <f>IF(Q24="","",IF(Q24&gt;100,INT(Q24/10)*0.75,""))</f>
        <v/>
      </c>
      <c r="X24" s="139"/>
      <c r="Y24" s="139"/>
      <c r="Z24" s="8"/>
      <c r="AA24" s="8"/>
    </row>
    <row r="25" spans="2:34" ht="33" customHeight="1" x14ac:dyDescent="0.35">
      <c r="B25" s="1"/>
      <c r="C25" s="143"/>
      <c r="D25" s="144"/>
      <c r="E25" s="144"/>
      <c r="F25" s="144"/>
      <c r="G25" s="144"/>
      <c r="H25" s="144"/>
      <c r="I25" s="145"/>
      <c r="J25" s="143"/>
      <c r="K25" s="144"/>
      <c r="L25" s="144"/>
      <c r="M25" s="144"/>
      <c r="N25" s="144"/>
      <c r="O25" s="144"/>
      <c r="P25" s="145"/>
      <c r="Q25" s="119"/>
      <c r="R25" s="119"/>
      <c r="S25" s="119"/>
      <c r="T25" s="139"/>
      <c r="U25" s="139"/>
      <c r="V25" s="139"/>
      <c r="W25" s="139" t="str">
        <f>IF(Q25="","",IF(Q25&gt;100,INT(Q25/10)*0.75,""))</f>
        <v/>
      </c>
      <c r="X25" s="139"/>
      <c r="Y25" s="139"/>
      <c r="Z25" s="8"/>
      <c r="AA25" s="8"/>
    </row>
    <row r="26" spans="2:34" ht="8.15" customHeight="1" x14ac:dyDescent="0.35">
      <c r="K26" s="8"/>
      <c r="W26" s="8"/>
      <c r="X26" s="8"/>
      <c r="Y26" s="8"/>
      <c r="Z26" s="8"/>
      <c r="AA26" s="8"/>
    </row>
    <row r="27" spans="2:34" ht="19.5" customHeight="1" x14ac:dyDescent="0.35">
      <c r="B27" s="140" t="s">
        <v>50</v>
      </c>
      <c r="C27" s="140"/>
      <c r="D27" s="140"/>
      <c r="E27" s="140"/>
      <c r="F27" s="140"/>
      <c r="G27" s="140"/>
      <c r="H27" s="140"/>
      <c r="I27" s="140"/>
      <c r="J27" s="140"/>
      <c r="K27" s="147" t="str">
        <f>IF(SUM(Q21:Q25)=0,"",SUMIF(Q21:Q25,"&lt;101",Q21:Q25))</f>
        <v/>
      </c>
      <c r="L27" s="147"/>
      <c r="M27" s="46" t="s">
        <v>10</v>
      </c>
      <c r="N27" s="14" t="s">
        <v>19</v>
      </c>
      <c r="O27" s="146">
        <v>0.3</v>
      </c>
      <c r="P27" s="146"/>
      <c r="Q27" s="97" t="s">
        <v>38</v>
      </c>
      <c r="R27" s="97"/>
      <c r="S27" s="140" t="s">
        <v>14</v>
      </c>
      <c r="T27" s="140"/>
      <c r="U27" s="140"/>
      <c r="V27" s="138" t="str">
        <f>IF(K27="","",K27*O27)</f>
        <v/>
      </c>
      <c r="W27" s="138"/>
      <c r="X27" s="138"/>
      <c r="Y27" s="14" t="s">
        <v>45</v>
      </c>
      <c r="Z27" s="8"/>
      <c r="AA27" s="8"/>
      <c r="AB27" s="8"/>
      <c r="AC27" s="8"/>
      <c r="AD27" s="8"/>
      <c r="AE27" s="8"/>
      <c r="AF27" s="8"/>
      <c r="AH27" s="8"/>
    </row>
    <row r="28" spans="2:34" ht="19.5" customHeight="1" x14ac:dyDescent="0.35">
      <c r="B28" s="141" t="s">
        <v>52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22" t="str">
        <f>IF(SUM(Q21:Q25)=0,"",SUMIF(Q21:Q25,"&gt;100",T21:T25))</f>
        <v/>
      </c>
      <c r="W28" s="122"/>
      <c r="X28" s="122"/>
      <c r="Y28" s="19" t="s">
        <v>45</v>
      </c>
      <c r="Z28" s="8"/>
      <c r="AA28" s="8"/>
    </row>
    <row r="29" spans="2:34" ht="19.5" customHeight="1" x14ac:dyDescent="0.35">
      <c r="B29" s="141" t="s">
        <v>51</v>
      </c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22" t="str">
        <f>IF(SUM(Q21:W25)=0,"",SUM(W21:W25))</f>
        <v/>
      </c>
      <c r="W29" s="122"/>
      <c r="X29" s="122"/>
      <c r="Y29" s="19" t="s">
        <v>45</v>
      </c>
      <c r="Z29" s="8"/>
      <c r="AA29" s="8"/>
    </row>
    <row r="30" spans="2:34" ht="19.5" customHeight="1" x14ac:dyDescent="0.35">
      <c r="B30" s="141" t="s">
        <v>8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22" t="str">
        <f>IF(SUM(V27:V29)=0,"",SUM(V27:V29))</f>
        <v/>
      </c>
      <c r="W30" s="122"/>
      <c r="X30" s="122"/>
      <c r="Y30" s="14" t="s">
        <v>45</v>
      </c>
      <c r="Z30" s="8"/>
      <c r="AA30" s="8"/>
      <c r="AB30" s="8"/>
      <c r="AC30" s="8"/>
      <c r="AD30" s="8"/>
      <c r="AE30" s="8"/>
    </row>
    <row r="31" spans="2:34" s="8" customFormat="1" x14ac:dyDescent="0.35">
      <c r="B31" s="142" t="str">
        <f>VLOOKUP(Z3,'Vorblatt - Konfiguration'!C22:D25,2,FALSE)</f>
        <v>Ich bestätige, dass ich den ÜL-Freibetrag nur in der SKG Roßdorf Abt. TUL in Anspruch nehme.</v>
      </c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AG31" s="38"/>
    </row>
    <row r="32" spans="2:34" s="8" customFormat="1" ht="19.5" customHeight="1" x14ac:dyDescent="0.35">
      <c r="B32" s="12"/>
      <c r="I32"/>
      <c r="J32"/>
      <c r="K32"/>
      <c r="L32"/>
      <c r="M32"/>
      <c r="N32"/>
      <c r="O32" s="12"/>
      <c r="P32" s="12"/>
      <c r="Q32" s="38"/>
      <c r="R32" s="38"/>
    </row>
    <row r="33" spans="2:27" ht="21" customHeight="1" x14ac:dyDescent="0.35">
      <c r="B33" s="14" t="s">
        <v>5</v>
      </c>
      <c r="C33" s="105"/>
      <c r="D33" s="105"/>
      <c r="E33" s="105"/>
      <c r="F33" s="105"/>
      <c r="G33" s="105"/>
      <c r="H33" s="105"/>
      <c r="I33" s="105"/>
      <c r="J33" s="95" t="s">
        <v>6</v>
      </c>
      <c r="K33" s="97"/>
      <c r="L33" s="97"/>
      <c r="M33" s="97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8"/>
      <c r="Z33" s="8"/>
      <c r="AA33" s="8"/>
    </row>
    <row r="34" spans="2:27" x14ac:dyDescent="0.35">
      <c r="Z34" s="8"/>
      <c r="AA34" s="8"/>
    </row>
    <row r="35" spans="2:27" x14ac:dyDescent="0.35">
      <c r="Z35" s="8"/>
      <c r="AA35" s="8"/>
    </row>
    <row r="36" spans="2:27" x14ac:dyDescent="0.35">
      <c r="Z36" s="8"/>
      <c r="AA36" s="8"/>
    </row>
    <row r="37" spans="2:27" x14ac:dyDescent="0.35">
      <c r="Z37" s="8"/>
      <c r="AA37" s="8"/>
    </row>
    <row r="38" spans="2:27" x14ac:dyDescent="0.35">
      <c r="Z38" s="8"/>
      <c r="AA38" s="8"/>
    </row>
    <row r="39" spans="2:27" x14ac:dyDescent="0.35">
      <c r="Z39" s="8"/>
      <c r="AA39" s="8"/>
    </row>
    <row r="40" spans="2:27" x14ac:dyDescent="0.35">
      <c r="Z40" s="8"/>
      <c r="AA40" s="8"/>
    </row>
    <row r="41" spans="2:27" x14ac:dyDescent="0.35">
      <c r="Z41" s="8"/>
      <c r="AA41" s="8"/>
    </row>
    <row r="42" spans="2:27" x14ac:dyDescent="0.35">
      <c r="Z42" s="8"/>
      <c r="AA42" s="8"/>
    </row>
    <row r="43" spans="2:27" x14ac:dyDescent="0.35">
      <c r="Z43" s="8"/>
      <c r="AA43" s="8"/>
    </row>
    <row r="44" spans="2:27" x14ac:dyDescent="0.35">
      <c r="Z44" s="8"/>
      <c r="AA44" s="8"/>
    </row>
    <row r="45" spans="2:27" x14ac:dyDescent="0.35">
      <c r="Z45" s="8"/>
      <c r="AA45" s="8"/>
    </row>
    <row r="46" spans="2:27" x14ac:dyDescent="0.35">
      <c r="Z46" s="8"/>
      <c r="AA46" s="8"/>
    </row>
    <row r="47" spans="2:27" x14ac:dyDescent="0.35">
      <c r="Z47" s="8"/>
      <c r="AA47" s="8"/>
    </row>
    <row r="48" spans="2:27" x14ac:dyDescent="0.35">
      <c r="Z48" s="8"/>
      <c r="AA48" s="8"/>
    </row>
    <row r="49" spans="26:27" x14ac:dyDescent="0.35">
      <c r="Z49" s="8"/>
      <c r="AA49" s="8"/>
    </row>
    <row r="50" spans="26:27" x14ac:dyDescent="0.35">
      <c r="Z50" s="8"/>
      <c r="AA50" s="8"/>
    </row>
    <row r="51" spans="26:27" x14ac:dyDescent="0.35">
      <c r="Z51" s="8"/>
      <c r="AA51" s="8"/>
    </row>
    <row r="52" spans="26:27" x14ac:dyDescent="0.35">
      <c r="Z52" s="8"/>
      <c r="AA52" s="8"/>
    </row>
    <row r="53" spans="26:27" x14ac:dyDescent="0.35">
      <c r="Z53" s="8"/>
      <c r="AA53" s="8"/>
    </row>
    <row r="54" spans="26:27" x14ac:dyDescent="0.35">
      <c r="Z54" s="8"/>
      <c r="AA54" s="8"/>
    </row>
    <row r="55" spans="26:27" x14ac:dyDescent="0.35">
      <c r="Z55" s="8"/>
      <c r="AA55" s="8"/>
    </row>
    <row r="56" spans="26:27" x14ac:dyDescent="0.35">
      <c r="Z56" s="8"/>
      <c r="AA56" s="8"/>
    </row>
    <row r="57" spans="26:27" x14ac:dyDescent="0.35">
      <c r="Z57" s="8"/>
      <c r="AA57" s="8"/>
    </row>
    <row r="58" spans="26:27" x14ac:dyDescent="0.35">
      <c r="Z58" s="8"/>
      <c r="AA58" s="8"/>
    </row>
    <row r="59" spans="26:27" x14ac:dyDescent="0.35">
      <c r="Z59" s="8"/>
      <c r="AA59" s="8"/>
    </row>
    <row r="60" spans="26:27" x14ac:dyDescent="0.35">
      <c r="Z60" s="8"/>
      <c r="AA60" s="8"/>
    </row>
    <row r="61" spans="26:27" x14ac:dyDescent="0.35">
      <c r="Z61" s="8"/>
      <c r="AA61" s="8"/>
    </row>
    <row r="62" spans="26:27" x14ac:dyDescent="0.35">
      <c r="Z62" s="8"/>
      <c r="AA62" s="8"/>
    </row>
  </sheetData>
  <sheetProtection sheet="1" objects="1" scenarios="1" selectLockedCells="1"/>
  <customSheetViews>
    <customSheetView guid="{FE7001F2-5A16-4302-BF82-58FF65A67398}" topLeftCell="A21">
      <selection activeCell="A31" sqref="A31:F31"/>
      <pageMargins left="0.9055118110236221" right="0.39370078740157483" top="0.78740157480314965" bottom="0.59055118110236227" header="0.31496062992125984" footer="0.31496062992125984"/>
      <printOptions horizontalCentered="1"/>
      <pageSetup paperSize="9" orientation="portrait" r:id="rId1"/>
    </customSheetView>
  </customSheetViews>
  <mergeCells count="76">
    <mergeCell ref="B12:Y12"/>
    <mergeCell ref="B7:F8"/>
    <mergeCell ref="G7:N8"/>
    <mergeCell ref="P9:X9"/>
    <mergeCell ref="P7:Q7"/>
    <mergeCell ref="S7:U7"/>
    <mergeCell ref="W7:X7"/>
    <mergeCell ref="P8:X8"/>
    <mergeCell ref="B1:I1"/>
    <mergeCell ref="B2:O2"/>
    <mergeCell ref="B3:L3"/>
    <mergeCell ref="B4:M4"/>
    <mergeCell ref="B5:O5"/>
    <mergeCell ref="W21:Y21"/>
    <mergeCell ref="Q21:S21"/>
    <mergeCell ref="T21:V21"/>
    <mergeCell ref="C23:I23"/>
    <mergeCell ref="C24:I24"/>
    <mergeCell ref="J21:P21"/>
    <mergeCell ref="J22:P22"/>
    <mergeCell ref="W23:Y23"/>
    <mergeCell ref="W22:Y22"/>
    <mergeCell ref="Q23:S23"/>
    <mergeCell ref="T23:V23"/>
    <mergeCell ref="Q22:S22"/>
    <mergeCell ref="T22:V22"/>
    <mergeCell ref="J25:P25"/>
    <mergeCell ref="C21:I21"/>
    <mergeCell ref="O27:P27"/>
    <mergeCell ref="K27:L27"/>
    <mergeCell ref="B27:J27"/>
    <mergeCell ref="C22:I22"/>
    <mergeCell ref="C25:I25"/>
    <mergeCell ref="J23:P23"/>
    <mergeCell ref="J24:P24"/>
    <mergeCell ref="C33:I33"/>
    <mergeCell ref="J33:M33"/>
    <mergeCell ref="V30:X30"/>
    <mergeCell ref="V28:X28"/>
    <mergeCell ref="V29:X29"/>
    <mergeCell ref="N33:X33"/>
    <mergeCell ref="B28:U28"/>
    <mergeCell ref="B29:U29"/>
    <mergeCell ref="B30:U30"/>
    <mergeCell ref="B31:Y31"/>
    <mergeCell ref="Q27:R27"/>
    <mergeCell ref="V27:X27"/>
    <mergeCell ref="W25:Y25"/>
    <mergeCell ref="Q24:S24"/>
    <mergeCell ref="T24:V24"/>
    <mergeCell ref="W24:Y24"/>
    <mergeCell ref="Q25:S25"/>
    <mergeCell ref="T25:V25"/>
    <mergeCell ref="S27:U27"/>
    <mergeCell ref="Q20:S20"/>
    <mergeCell ref="T20:V20"/>
    <mergeCell ref="E16:X16"/>
    <mergeCell ref="C19:Y19"/>
    <mergeCell ref="C20:I20"/>
    <mergeCell ref="J20:P20"/>
    <mergeCell ref="Y1:Z2"/>
    <mergeCell ref="W20:Y20"/>
    <mergeCell ref="B13:Y13"/>
    <mergeCell ref="B6:F6"/>
    <mergeCell ref="P5:Q5"/>
    <mergeCell ref="S5:U5"/>
    <mergeCell ref="W5:X5"/>
    <mergeCell ref="W6:X6"/>
    <mergeCell ref="S6:U6"/>
    <mergeCell ref="G6:N6"/>
    <mergeCell ref="P6:Q6"/>
    <mergeCell ref="B10:Y10"/>
    <mergeCell ref="B11:Y11"/>
    <mergeCell ref="B16:D16"/>
    <mergeCell ref="B15:E15"/>
    <mergeCell ref="F15:X15"/>
  </mergeCells>
  <conditionalFormatting sqref="B6:N8">
    <cfRule type="expression" dxfId="1" priority="1">
      <formula>$Z$3&gt;2</formula>
    </cfRule>
  </conditionalFormatting>
  <printOptions horizontalCentered="1"/>
  <pageMargins left="0.9055118110236221" right="0.39370078740157483" top="0.78740157480314965" bottom="0.59055118110236227" header="0.31496062992125984" footer="0.31496062992125984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AG61"/>
  <sheetViews>
    <sheetView showGridLines="0" zoomScaleNormal="100" workbookViewId="0">
      <selection activeCell="V19" sqref="V19:Y19"/>
    </sheetView>
  </sheetViews>
  <sheetFormatPr defaultColWidth="10.7265625" defaultRowHeight="14.5" x14ac:dyDescent="0.35"/>
  <cols>
    <col min="1" max="1" width="2.7265625" customWidth="1"/>
    <col min="2" max="2" width="8.7265625" customWidth="1"/>
    <col min="3" max="26" width="3.1796875" customWidth="1"/>
    <col min="27" max="27" width="2.7265625" customWidth="1"/>
  </cols>
  <sheetData>
    <row r="1" spans="2:27" s="8" customFormat="1" ht="21" customHeight="1" x14ac:dyDescent="0.35">
      <c r="B1" s="55" t="s">
        <v>1</v>
      </c>
      <c r="C1" s="55"/>
      <c r="D1" s="55"/>
      <c r="E1" s="55"/>
      <c r="F1" s="55"/>
      <c r="G1" s="55"/>
      <c r="H1" s="55"/>
      <c r="I1" s="55"/>
      <c r="Y1" s="56" t="s">
        <v>66</v>
      </c>
      <c r="Z1" s="56"/>
      <c r="AA1" s="9"/>
    </row>
    <row r="2" spans="2:27" s="8" customFormat="1" ht="21" customHeight="1" x14ac:dyDescent="0.35">
      <c r="B2" s="55" t="s">
        <v>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Y2" s="56"/>
      <c r="Z2" s="56"/>
      <c r="AA2" s="9"/>
    </row>
    <row r="3" spans="2:27" s="10" customFormat="1" ht="12" customHeight="1" x14ac:dyDescent="0.35">
      <c r="B3" s="57" t="s">
        <v>23</v>
      </c>
      <c r="C3" s="57"/>
      <c r="D3" s="57"/>
      <c r="E3" s="57"/>
      <c r="F3" s="57"/>
      <c r="G3" s="57"/>
      <c r="H3" s="57"/>
      <c r="I3" s="57"/>
      <c r="J3" s="57"/>
      <c r="K3" s="57"/>
      <c r="L3" s="57"/>
      <c r="Y3" s="11" t="s">
        <v>68</v>
      </c>
      <c r="Z3" s="11">
        <f>'Vorblatt - Konfiguration'!A8</f>
        <v>4</v>
      </c>
    </row>
    <row r="4" spans="2:27" s="8" customFormat="1" x14ac:dyDescent="0.35">
      <c r="B4" s="58" t="s">
        <v>80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2:27" s="8" customFormat="1" ht="21" customHeight="1" x14ac:dyDescent="0.35">
      <c r="B5" s="120" t="str">
        <f>IF(Z3&lt;=2,"Rechnung Wettkampfbetreuung","Wettkampfbetreuung")</f>
        <v>Wettkampfbetreuung</v>
      </c>
      <c r="C5" s="120"/>
      <c r="D5" s="120"/>
      <c r="E5" s="120"/>
      <c r="F5" s="120"/>
      <c r="G5" s="120"/>
      <c r="H5" s="120"/>
      <c r="I5" s="120"/>
      <c r="J5" s="120"/>
      <c r="K5" s="120"/>
      <c r="P5" s="114"/>
      <c r="Q5" s="114"/>
      <c r="R5" s="13"/>
      <c r="S5" s="114"/>
      <c r="T5" s="114"/>
      <c r="U5" s="114"/>
      <c r="V5" s="13"/>
      <c r="W5" s="114"/>
      <c r="X5" s="114"/>
      <c r="Z5"/>
    </row>
    <row r="6" spans="2:27" s="8" customFormat="1" ht="21" customHeight="1" x14ac:dyDescent="0.35">
      <c r="B6" s="60" t="s">
        <v>32</v>
      </c>
      <c r="C6" s="60"/>
      <c r="D6" s="60"/>
      <c r="E6" s="60"/>
      <c r="F6" s="60"/>
      <c r="G6" s="60" t="str">
        <f>IF(ISBLANK('Vorblatt - Konfiguration'!G9),"",'Vorblatt - Konfiguration'!G9)</f>
        <v>R1234567</v>
      </c>
      <c r="H6" s="60"/>
      <c r="I6" s="60"/>
      <c r="J6" s="60"/>
      <c r="K6" s="60"/>
      <c r="L6" s="60"/>
      <c r="M6" s="60"/>
      <c r="N6" s="60"/>
      <c r="P6" s="97" t="str">
        <f>IF(ISBLANK('Vorblatt - Konfiguration'!P9),"",'Vorblatt - Konfiguration'!P9)</f>
        <v>Dez</v>
      </c>
      <c r="Q6" s="97"/>
      <c r="R6" s="15" t="s">
        <v>46</v>
      </c>
      <c r="S6" s="97" t="str">
        <f>IF(ISBLANK('Vorblatt - Konfiguration'!S9),"",'Vorblatt - Konfiguration'!S9)</f>
        <v>IV</v>
      </c>
      <c r="T6" s="97"/>
      <c r="U6" s="97"/>
      <c r="V6" s="15" t="s">
        <v>46</v>
      </c>
      <c r="W6" s="97">
        <f>IF(ISBLANK('Vorblatt - Konfiguration'!W9),"",'Vorblatt - Konfiguration'!W9)</f>
        <v>2035</v>
      </c>
      <c r="X6" s="97"/>
    </row>
    <row r="7" spans="2:27" s="8" customFormat="1" ht="10.5" customHeight="1" x14ac:dyDescent="0.35">
      <c r="B7" s="66" t="s">
        <v>67</v>
      </c>
      <c r="C7" s="66"/>
      <c r="D7" s="66"/>
      <c r="E7" s="66"/>
      <c r="F7" s="66"/>
      <c r="G7" s="115" t="str">
        <f>IF(ISBLANK('Vorblatt - Konfiguration'!G10),"",'Vorblatt - Konfiguration'!G10)</f>
        <v>SnUIN123</v>
      </c>
      <c r="H7" s="115"/>
      <c r="I7" s="115"/>
      <c r="J7" s="115"/>
      <c r="K7" s="115"/>
      <c r="L7" s="115"/>
      <c r="M7" s="115"/>
      <c r="N7" s="115"/>
      <c r="O7" s="16"/>
      <c r="P7" s="63" t="s">
        <v>39</v>
      </c>
      <c r="Q7" s="63"/>
      <c r="R7" s="17" t="s">
        <v>46</v>
      </c>
      <c r="S7" s="64" t="s">
        <v>40</v>
      </c>
      <c r="T7" s="64"/>
      <c r="U7" s="64"/>
      <c r="V7" s="17" t="s">
        <v>46</v>
      </c>
      <c r="W7" s="64" t="s">
        <v>3</v>
      </c>
      <c r="X7" s="64"/>
    </row>
    <row r="8" spans="2:27" s="8" customFormat="1" ht="10.5" customHeight="1" x14ac:dyDescent="0.35">
      <c r="B8" s="67"/>
      <c r="C8" s="67"/>
      <c r="D8" s="67"/>
      <c r="E8" s="67"/>
      <c r="F8" s="67"/>
      <c r="G8" s="60"/>
      <c r="H8" s="60"/>
      <c r="I8" s="60"/>
      <c r="J8" s="60"/>
      <c r="K8" s="60"/>
      <c r="L8" s="60"/>
      <c r="M8" s="60"/>
      <c r="N8" s="60"/>
      <c r="P8" s="65" t="s">
        <v>41</v>
      </c>
      <c r="Q8" s="65"/>
      <c r="R8" s="65"/>
      <c r="S8" s="65"/>
      <c r="T8" s="65"/>
      <c r="U8" s="65"/>
      <c r="V8" s="65"/>
      <c r="W8" s="65"/>
      <c r="X8" s="65"/>
    </row>
    <row r="9" spans="2:27" s="8" customFormat="1" ht="21" customHeight="1" x14ac:dyDescent="0.35">
      <c r="B9" s="67" t="str">
        <f>IF(Z3 &lt;= 2,"Name und Adresse:","Name:")</f>
        <v>Name:</v>
      </c>
      <c r="C9" s="67"/>
      <c r="D9" s="67"/>
      <c r="E9" s="67"/>
      <c r="F9" s="67" t="str">
        <f>IF(Z3 &lt;= 2,'Vorblatt - Konfiguration'!E12 &amp; ", " &amp;'Vorblatt - Konfiguration'!E13,'Vorblatt - Konfiguration'!E12)</f>
        <v>Max Mustermann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</row>
    <row r="10" spans="2:27" s="8" customFormat="1" ht="21" customHeight="1" x14ac:dyDescent="0.35">
      <c r="B10" s="98" t="s">
        <v>27</v>
      </c>
      <c r="C10" s="81"/>
      <c r="D10" s="82"/>
      <c r="E10" s="67" t="str">
        <f>IF(ISBLANK('Vorblatt - Konfiguration'!E16),"",'Vorblatt - Konfiguration'!E16)</f>
        <v>Max und Erika Mustermann</v>
      </c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</row>
    <row r="11" spans="2:27" s="8" customFormat="1" ht="9" customHeight="1" x14ac:dyDescent="0.35">
      <c r="B11" s="21"/>
      <c r="C11" s="22" t="str">
        <f>C12&amp;D12&amp;E12&amp;F12&amp;G12&amp;H12&amp;I12&amp;J12&amp;K12&amp;L12&amp;M12&amp;N12&amp;O12&amp;P12&amp;Q12&amp;R12&amp;S12&amp;T12&amp;U12&amp;V12&amp;W12</f>
        <v>DE12345678901234567890</v>
      </c>
      <c r="L11" s="23" t="b">
        <f>C11="DE"&amp;TEXT((98-MOD((62*(1+MOD(MID(C11,5,8),97))+27*MOD(RIGHT(C11,10),97)),97)),"00")&amp;MID(C11,5,8)&amp;TEXT(RIGHT(C11,10),"0000000000")</f>
        <v>0</v>
      </c>
      <c r="N11" s="24"/>
    </row>
    <row r="12" spans="2:27" s="8" customFormat="1" ht="21" customHeight="1" x14ac:dyDescent="0.35">
      <c r="B12" s="26" t="s">
        <v>28</v>
      </c>
      <c r="C12" s="27" t="s">
        <v>9</v>
      </c>
      <c r="D12" s="28">
        <f>IF(ISBLANK('Vorblatt - Konfiguration'!D$18),"",'Vorblatt - Konfiguration'!D$18)</f>
        <v>1</v>
      </c>
      <c r="E12" s="28">
        <f>IF(ISBLANK('Vorblatt - Konfiguration'!E$18),"",'Vorblatt - Konfiguration'!E$18)</f>
        <v>2</v>
      </c>
      <c r="F12" s="28">
        <f>IF(ISBLANK('Vorblatt - Konfiguration'!F$18),"",'Vorblatt - Konfiguration'!F$18)</f>
        <v>3</v>
      </c>
      <c r="G12" s="28">
        <f>IF(ISBLANK('Vorblatt - Konfiguration'!G$18),"",'Vorblatt - Konfiguration'!G$18)</f>
        <v>4</v>
      </c>
      <c r="H12" s="28">
        <f>IF(ISBLANK('Vorblatt - Konfiguration'!H$18),"",'Vorblatt - Konfiguration'!H$18)</f>
        <v>5</v>
      </c>
      <c r="I12" s="28">
        <f>IF(ISBLANK('Vorblatt - Konfiguration'!I$18),"",'Vorblatt - Konfiguration'!I$18)</f>
        <v>6</v>
      </c>
      <c r="J12" s="28">
        <f>IF(ISBLANK('Vorblatt - Konfiguration'!J$18),"",'Vorblatt - Konfiguration'!J$18)</f>
        <v>7</v>
      </c>
      <c r="K12" s="28">
        <f>IF(ISBLANK('Vorblatt - Konfiguration'!K$18),"",'Vorblatt - Konfiguration'!K$18)</f>
        <v>8</v>
      </c>
      <c r="L12" s="28">
        <f>IF(ISBLANK('Vorblatt - Konfiguration'!L$18),"",'Vorblatt - Konfiguration'!L$18)</f>
        <v>9</v>
      </c>
      <c r="M12" s="28">
        <f>IF(ISBLANK('Vorblatt - Konfiguration'!M$18),"",'Vorblatt - Konfiguration'!M$18)</f>
        <v>0</v>
      </c>
      <c r="N12" s="28">
        <f>IF(ISBLANK('Vorblatt - Konfiguration'!N$18),"",'Vorblatt - Konfiguration'!N$18)</f>
        <v>1</v>
      </c>
      <c r="O12" s="28">
        <f>IF(ISBLANK('Vorblatt - Konfiguration'!O$18),"",'Vorblatt - Konfiguration'!O$18)</f>
        <v>2</v>
      </c>
      <c r="P12" s="28">
        <f>IF(ISBLANK('Vorblatt - Konfiguration'!P$18),"",'Vorblatt - Konfiguration'!P$18)</f>
        <v>3</v>
      </c>
      <c r="Q12" s="28">
        <f>IF(ISBLANK('Vorblatt - Konfiguration'!Q$18),"",'Vorblatt - Konfiguration'!Q$18)</f>
        <v>4</v>
      </c>
      <c r="R12" s="28">
        <f>IF(ISBLANK('Vorblatt - Konfiguration'!R$18),"",'Vorblatt - Konfiguration'!R$18)</f>
        <v>5</v>
      </c>
      <c r="S12" s="28">
        <f>IF(ISBLANK('Vorblatt - Konfiguration'!S$18),"",'Vorblatt - Konfiguration'!S$18)</f>
        <v>6</v>
      </c>
      <c r="T12" s="28">
        <f>IF(ISBLANK('Vorblatt - Konfiguration'!T$18),"",'Vorblatt - Konfiguration'!T$18)</f>
        <v>7</v>
      </c>
      <c r="U12" s="28">
        <f>IF(ISBLANK('Vorblatt - Konfiguration'!U$18),"",'Vorblatt - Konfiguration'!U$18)</f>
        <v>8</v>
      </c>
      <c r="V12" s="28">
        <f>IF(ISBLANK('Vorblatt - Konfiguration'!V$18),"",'Vorblatt - Konfiguration'!V$18)</f>
        <v>9</v>
      </c>
      <c r="W12" s="28">
        <f>IF(ISBLANK('Vorblatt - Konfiguration'!W$18),"",'Vorblatt - Konfiguration'!W$18)</f>
        <v>0</v>
      </c>
      <c r="X12" s="29"/>
      <c r="Y12" s="30"/>
    </row>
    <row r="13" spans="2:27" ht="12" customHeight="1" x14ac:dyDescent="0.35">
      <c r="B13" s="8"/>
      <c r="C13" s="118" t="str">
        <f>IF(OR(D12="",E12="",M12=""),"",IF(OR(L11=FALSE,SUMPRODUCT(N(D12:W12&lt;&gt;"")) &lt;&gt; 20),"Die IBAN ist fehlerhaft oder falsch eingegeben (1 Ziffer pro Zelle)",""))</f>
        <v>Die IBAN ist fehlerhaft oder falsch eingegeben (1 Ziffer pro Zelle)</v>
      </c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8"/>
      <c r="AA13" s="25"/>
    </row>
    <row r="14" spans="2:27" ht="35.25" customHeight="1" x14ac:dyDescent="0.35">
      <c r="B14" s="40" t="s">
        <v>5</v>
      </c>
      <c r="C14" s="151" t="s">
        <v>12</v>
      </c>
      <c r="D14" s="151"/>
      <c r="E14" s="151"/>
      <c r="F14" s="151"/>
      <c r="G14" s="151"/>
      <c r="H14" s="151"/>
      <c r="I14" s="151"/>
      <c r="J14" s="151"/>
      <c r="K14" s="151"/>
      <c r="L14" s="151"/>
      <c r="M14" s="137" t="s">
        <v>13</v>
      </c>
      <c r="N14" s="86"/>
      <c r="O14" s="86"/>
      <c r="P14" s="86"/>
      <c r="Q14" s="86"/>
      <c r="R14" s="86"/>
      <c r="S14" s="86"/>
      <c r="T14" s="86"/>
      <c r="U14" s="155"/>
      <c r="V14" s="133" t="s">
        <v>84</v>
      </c>
      <c r="W14" s="133"/>
      <c r="X14" s="133"/>
      <c r="Y14" s="133"/>
      <c r="Z14" s="30"/>
      <c r="AA14" s="25"/>
    </row>
    <row r="15" spans="2:27" ht="33" customHeight="1" x14ac:dyDescent="0.35">
      <c r="B15" s="1"/>
      <c r="C15" s="143"/>
      <c r="D15" s="144"/>
      <c r="E15" s="144"/>
      <c r="F15" s="144"/>
      <c r="G15" s="144"/>
      <c r="H15" s="144"/>
      <c r="I15" s="144"/>
      <c r="J15" s="144"/>
      <c r="K15" s="144"/>
      <c r="L15" s="145"/>
      <c r="M15" s="152"/>
      <c r="N15" s="153"/>
      <c r="O15" s="153"/>
      <c r="P15" s="153"/>
      <c r="Q15" s="153"/>
      <c r="R15" s="153"/>
      <c r="S15" s="153"/>
      <c r="T15" s="153"/>
      <c r="U15" s="154"/>
      <c r="V15" s="139"/>
      <c r="W15" s="139"/>
      <c r="X15" s="139"/>
      <c r="Y15" s="139"/>
      <c r="Z15" s="31"/>
      <c r="AA15" s="32"/>
    </row>
    <row r="16" spans="2:27" ht="33" customHeight="1" x14ac:dyDescent="0.35">
      <c r="B16" s="1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2"/>
      <c r="N16" s="153"/>
      <c r="O16" s="153"/>
      <c r="P16" s="153"/>
      <c r="Q16" s="153"/>
      <c r="R16" s="153"/>
      <c r="S16" s="153"/>
      <c r="T16" s="153"/>
      <c r="U16" s="154"/>
      <c r="V16" s="139"/>
      <c r="W16" s="139"/>
      <c r="X16" s="139"/>
      <c r="Y16" s="139"/>
      <c r="Z16" s="8"/>
      <c r="AA16" s="8"/>
    </row>
    <row r="17" spans="2:33" ht="33" customHeight="1" x14ac:dyDescent="0.35">
      <c r="B17" s="1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2"/>
      <c r="N17" s="153"/>
      <c r="O17" s="153"/>
      <c r="P17" s="153"/>
      <c r="Q17" s="153"/>
      <c r="R17" s="153"/>
      <c r="S17" s="153"/>
      <c r="T17" s="153"/>
      <c r="U17" s="154"/>
      <c r="V17" s="139"/>
      <c r="W17" s="139"/>
      <c r="X17" s="139"/>
      <c r="Y17" s="139"/>
      <c r="Z17" s="8"/>
      <c r="AA17" s="8"/>
    </row>
    <row r="18" spans="2:33" ht="33" customHeight="1" x14ac:dyDescent="0.35">
      <c r="B18" s="1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2"/>
      <c r="N18" s="153"/>
      <c r="O18" s="153"/>
      <c r="P18" s="153"/>
      <c r="Q18" s="153"/>
      <c r="R18" s="153"/>
      <c r="S18" s="153"/>
      <c r="T18" s="153"/>
      <c r="U18" s="154"/>
      <c r="V18" s="139"/>
      <c r="W18" s="139"/>
      <c r="X18" s="139"/>
      <c r="Y18" s="139"/>
      <c r="Z18" s="8"/>
      <c r="AA18" s="8"/>
    </row>
    <row r="19" spans="2:33" ht="33" customHeight="1" x14ac:dyDescent="0.35">
      <c r="B19" s="1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2"/>
      <c r="N19" s="153"/>
      <c r="O19" s="153"/>
      <c r="P19" s="153"/>
      <c r="Q19" s="153"/>
      <c r="R19" s="153"/>
      <c r="S19" s="153"/>
      <c r="T19" s="153"/>
      <c r="U19" s="154"/>
      <c r="V19" s="139"/>
      <c r="W19" s="139"/>
      <c r="X19" s="139"/>
      <c r="Y19" s="139"/>
      <c r="Z19" s="8"/>
      <c r="AA19" s="8"/>
    </row>
    <row r="20" spans="2:33" ht="33" customHeight="1" x14ac:dyDescent="0.35">
      <c r="B20" s="1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2"/>
      <c r="N20" s="153"/>
      <c r="O20" s="153"/>
      <c r="P20" s="153"/>
      <c r="Q20" s="153"/>
      <c r="R20" s="153"/>
      <c r="S20" s="153"/>
      <c r="T20" s="153"/>
      <c r="U20" s="154"/>
      <c r="V20" s="139"/>
      <c r="W20" s="139"/>
      <c r="X20" s="139"/>
      <c r="Y20" s="139"/>
      <c r="Z20" s="8"/>
      <c r="AA20" s="8"/>
    </row>
    <row r="21" spans="2:33" ht="33" customHeight="1" x14ac:dyDescent="0.35">
      <c r="B21" s="1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2"/>
      <c r="N21" s="153"/>
      <c r="O21" s="153"/>
      <c r="P21" s="153"/>
      <c r="Q21" s="153"/>
      <c r="R21" s="153"/>
      <c r="S21" s="153"/>
      <c r="T21" s="153"/>
      <c r="U21" s="154"/>
      <c r="V21" s="139"/>
      <c r="W21" s="139"/>
      <c r="X21" s="139"/>
      <c r="Y21" s="139"/>
      <c r="Z21" s="8"/>
      <c r="AA21" s="8"/>
    </row>
    <row r="22" spans="2:33" ht="33" customHeight="1" x14ac:dyDescent="0.35">
      <c r="B22" s="1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2"/>
      <c r="N22" s="153"/>
      <c r="O22" s="153"/>
      <c r="P22" s="153"/>
      <c r="Q22" s="153"/>
      <c r="R22" s="153"/>
      <c r="S22" s="153"/>
      <c r="T22" s="153"/>
      <c r="U22" s="154"/>
      <c r="V22" s="139"/>
      <c r="W22" s="139"/>
      <c r="X22" s="139"/>
      <c r="Y22" s="139"/>
      <c r="Z22" s="8"/>
      <c r="AA22" s="8"/>
    </row>
    <row r="23" spans="2:33" ht="33" customHeight="1" x14ac:dyDescent="0.35">
      <c r="B23" s="1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2"/>
      <c r="N23" s="153"/>
      <c r="O23" s="153"/>
      <c r="P23" s="153"/>
      <c r="Q23" s="153"/>
      <c r="R23" s="153"/>
      <c r="S23" s="153"/>
      <c r="T23" s="153"/>
      <c r="U23" s="154"/>
      <c r="V23" s="139"/>
      <c r="W23" s="139"/>
      <c r="X23" s="139"/>
      <c r="Y23" s="139"/>
      <c r="Z23" s="8"/>
      <c r="AA23" s="8"/>
    </row>
    <row r="24" spans="2:33" ht="33" customHeight="1" x14ac:dyDescent="0.35">
      <c r="B24" s="1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2"/>
      <c r="N24" s="153"/>
      <c r="O24" s="153"/>
      <c r="P24" s="153"/>
      <c r="Q24" s="153"/>
      <c r="R24" s="153"/>
      <c r="S24" s="153"/>
      <c r="T24" s="153"/>
      <c r="U24" s="154"/>
      <c r="V24" s="139"/>
      <c r="W24" s="139"/>
      <c r="X24" s="139"/>
      <c r="Y24" s="139"/>
      <c r="Z24" s="8"/>
      <c r="AA24" s="8"/>
    </row>
    <row r="25" spans="2:33" ht="12" customHeight="1" x14ac:dyDescent="0.35">
      <c r="B25" s="8"/>
      <c r="C25" s="8"/>
      <c r="D25" s="8"/>
      <c r="E25" s="47"/>
      <c r="F25" s="38"/>
      <c r="G25" s="8"/>
      <c r="H25" s="8"/>
      <c r="I25" s="47"/>
      <c r="J25" s="8"/>
      <c r="K25" s="8"/>
      <c r="L25" s="47"/>
      <c r="M25" s="8"/>
      <c r="Z25" s="8"/>
      <c r="AA25" s="8"/>
    </row>
    <row r="26" spans="2:33" ht="19.5" customHeight="1" x14ac:dyDescent="0.35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R26" s="8"/>
      <c r="S26" s="97" t="s">
        <v>8</v>
      </c>
      <c r="T26" s="97"/>
      <c r="U26" s="97"/>
      <c r="V26" s="138" t="str">
        <f>IF(SUM(V15:V24)=0,"",SUM(V15:V24))</f>
        <v/>
      </c>
      <c r="W26" s="138"/>
      <c r="X26" s="138"/>
      <c r="Y26" s="14" t="s">
        <v>45</v>
      </c>
      <c r="Z26" s="8"/>
      <c r="AA26" s="8"/>
    </row>
    <row r="27" spans="2:33" s="8" customFormat="1" x14ac:dyDescent="0.35">
      <c r="B27" s="103" t="str">
        <f>VLOOKUP(Z3,'Vorblatt - Konfiguration'!C22:D25,2,FALSE)</f>
        <v>Ich bestätige, dass ich den ÜL-Freibetrag nur in der SKG Roßdorf Abt. TUL in Anspruch nehme.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AG27" s="38"/>
    </row>
    <row r="28" spans="2:33" ht="19.5" customHeight="1" x14ac:dyDescent="0.35">
      <c r="B28" s="8"/>
      <c r="C28" s="8"/>
      <c r="D28" s="8"/>
      <c r="E28" s="47"/>
      <c r="F28" s="38"/>
      <c r="G28" s="8"/>
      <c r="H28" s="8"/>
      <c r="I28" s="47"/>
      <c r="J28" s="8"/>
      <c r="K28" s="8"/>
      <c r="L28" s="47"/>
      <c r="M28" s="8"/>
      <c r="Z28" s="8"/>
      <c r="AA28" s="8"/>
    </row>
    <row r="29" spans="2:33" s="8" customFormat="1" ht="21" customHeight="1" x14ac:dyDescent="0.35">
      <c r="B29" s="14" t="s">
        <v>5</v>
      </c>
      <c r="C29" s="105"/>
      <c r="D29" s="105"/>
      <c r="E29" s="105"/>
      <c r="F29" s="105"/>
      <c r="G29" s="105"/>
      <c r="H29" s="105"/>
      <c r="I29" s="105"/>
      <c r="J29" s="95" t="s">
        <v>6</v>
      </c>
      <c r="K29" s="97"/>
      <c r="L29" s="97"/>
      <c r="M29" s="97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spans="2:33" x14ac:dyDescent="0.35">
      <c r="B30" s="8"/>
      <c r="C30" s="8"/>
      <c r="D30" s="8"/>
      <c r="E30" s="47"/>
      <c r="F30" s="38"/>
      <c r="G30" s="8"/>
      <c r="H30" s="8"/>
      <c r="I30" s="47"/>
      <c r="J30" s="8"/>
      <c r="K30" s="8"/>
      <c r="L30" s="47"/>
      <c r="M30" s="8"/>
      <c r="Z30" s="8"/>
      <c r="AA30" s="8"/>
    </row>
    <row r="31" spans="2:33" x14ac:dyDescent="0.35">
      <c r="B31" s="8"/>
      <c r="C31" s="8"/>
      <c r="D31" s="8"/>
      <c r="E31" s="47"/>
      <c r="F31" s="38"/>
      <c r="G31" s="8"/>
      <c r="H31" s="8"/>
      <c r="I31" s="47"/>
      <c r="J31" s="8"/>
      <c r="K31" s="8"/>
      <c r="L31" s="47"/>
      <c r="M31" s="8"/>
      <c r="Z31" s="8"/>
      <c r="AA31" s="8"/>
    </row>
    <row r="32" spans="2:33" x14ac:dyDescent="0.35">
      <c r="B32" s="8"/>
      <c r="C32" s="8"/>
      <c r="D32" s="8"/>
      <c r="E32" s="47"/>
      <c r="F32" s="38"/>
      <c r="G32" s="8"/>
      <c r="H32" s="8"/>
      <c r="I32" s="47"/>
      <c r="J32" s="8"/>
      <c r="K32" s="8"/>
      <c r="L32" s="47"/>
      <c r="M32" s="8"/>
      <c r="Z32" s="8"/>
      <c r="AA32" s="8"/>
    </row>
    <row r="33" spans="2:27" x14ac:dyDescent="0.35">
      <c r="B33" s="8"/>
      <c r="C33" s="8"/>
      <c r="D33" s="8"/>
      <c r="E33" s="47"/>
      <c r="F33" s="38"/>
      <c r="G33" s="8"/>
      <c r="H33" s="8"/>
      <c r="I33" s="47"/>
      <c r="J33" s="8"/>
      <c r="K33" s="8"/>
      <c r="L33" s="47"/>
      <c r="M33" s="8"/>
      <c r="Z33" s="8"/>
      <c r="AA33" s="8"/>
    </row>
    <row r="34" spans="2:27" x14ac:dyDescent="0.35">
      <c r="B34" s="8"/>
      <c r="C34" s="8"/>
      <c r="D34" s="8"/>
      <c r="E34" s="47"/>
      <c r="F34" s="38"/>
      <c r="G34" s="8"/>
      <c r="H34" s="8"/>
      <c r="I34" s="8"/>
      <c r="J34" s="8"/>
      <c r="K34" s="8"/>
      <c r="L34" s="8"/>
      <c r="M34" s="8"/>
      <c r="Z34" s="8"/>
      <c r="AA34" s="8"/>
    </row>
    <row r="35" spans="2:27" x14ac:dyDescent="0.35">
      <c r="Z35" s="8"/>
      <c r="AA35" s="8"/>
    </row>
    <row r="36" spans="2:27" x14ac:dyDescent="0.35">
      <c r="Z36" s="8"/>
      <c r="AA36" s="8"/>
    </row>
    <row r="37" spans="2:27" x14ac:dyDescent="0.35">
      <c r="Z37" s="8"/>
      <c r="AA37" s="8"/>
    </row>
    <row r="38" spans="2:27" x14ac:dyDescent="0.35">
      <c r="Z38" s="8"/>
      <c r="AA38" s="8"/>
    </row>
    <row r="39" spans="2:27" x14ac:dyDescent="0.35">
      <c r="Z39" s="8"/>
      <c r="AA39" s="8"/>
    </row>
    <row r="40" spans="2:27" x14ac:dyDescent="0.35">
      <c r="Z40" s="8"/>
      <c r="AA40" s="8"/>
    </row>
    <row r="41" spans="2:27" x14ac:dyDescent="0.35">
      <c r="Z41" s="8"/>
      <c r="AA41" s="8"/>
    </row>
    <row r="42" spans="2:27" x14ac:dyDescent="0.35">
      <c r="Z42" s="8"/>
      <c r="AA42" s="8"/>
    </row>
    <row r="43" spans="2:27" x14ac:dyDescent="0.35">
      <c r="Z43" s="8"/>
      <c r="AA43" s="8"/>
    </row>
    <row r="44" spans="2:27" x14ac:dyDescent="0.35">
      <c r="Z44" s="8"/>
      <c r="AA44" s="8"/>
    </row>
    <row r="45" spans="2:27" x14ac:dyDescent="0.35">
      <c r="Z45" s="8"/>
      <c r="AA45" s="8"/>
    </row>
    <row r="46" spans="2:27" x14ac:dyDescent="0.35">
      <c r="Z46" s="8"/>
      <c r="AA46" s="8"/>
    </row>
    <row r="47" spans="2:27" x14ac:dyDescent="0.35">
      <c r="Z47" s="8"/>
      <c r="AA47" s="8"/>
    </row>
    <row r="48" spans="2:27" x14ac:dyDescent="0.35">
      <c r="Z48" s="8"/>
      <c r="AA48" s="8"/>
    </row>
    <row r="49" spans="26:27" x14ac:dyDescent="0.35">
      <c r="Z49" s="8"/>
      <c r="AA49" s="8"/>
    </row>
    <row r="50" spans="26:27" x14ac:dyDescent="0.35">
      <c r="Z50" s="8"/>
      <c r="AA50" s="8"/>
    </row>
    <row r="51" spans="26:27" x14ac:dyDescent="0.35">
      <c r="Z51" s="8"/>
      <c r="AA51" s="8"/>
    </row>
    <row r="52" spans="26:27" x14ac:dyDescent="0.35">
      <c r="Z52" s="8"/>
      <c r="AA52" s="8"/>
    </row>
    <row r="53" spans="26:27" x14ac:dyDescent="0.35">
      <c r="Z53" s="8"/>
      <c r="AA53" s="8"/>
    </row>
    <row r="54" spans="26:27" x14ac:dyDescent="0.35">
      <c r="Z54" s="8"/>
      <c r="AA54" s="8"/>
    </row>
    <row r="55" spans="26:27" x14ac:dyDescent="0.35">
      <c r="Z55" s="8"/>
      <c r="AA55" s="8"/>
    </row>
    <row r="56" spans="26:27" x14ac:dyDescent="0.35">
      <c r="Z56" s="8"/>
      <c r="AA56" s="8"/>
    </row>
    <row r="57" spans="26:27" x14ac:dyDescent="0.35">
      <c r="Z57" s="8"/>
      <c r="AA57" s="8"/>
    </row>
    <row r="58" spans="26:27" x14ac:dyDescent="0.35">
      <c r="Z58" s="8"/>
      <c r="AA58" s="8"/>
    </row>
    <row r="59" spans="26:27" x14ac:dyDescent="0.35">
      <c r="Z59" s="8"/>
      <c r="AA59" s="8"/>
    </row>
    <row r="60" spans="26:27" x14ac:dyDescent="0.35">
      <c r="Z60" s="8"/>
      <c r="AA60" s="8"/>
    </row>
    <row r="61" spans="26:27" x14ac:dyDescent="0.35">
      <c r="Z61" s="8"/>
      <c r="AA61" s="8"/>
    </row>
  </sheetData>
  <sheetProtection sheet="1" objects="1" scenarios="1" selectLockedCells="1"/>
  <customSheetViews>
    <customSheetView guid="{FE7001F2-5A16-4302-BF82-58FF65A67398}" topLeftCell="A19">
      <selection activeCell="U34" sqref="U34"/>
      <pageMargins left="0.9055118110236221" right="0.39370078740157483" top="0.78740157480314965" bottom="0.78740157480314965" header="0.31496062992125984" footer="0.31496062992125984"/>
      <printOptions horizontalCentered="1"/>
      <pageSetup paperSize="9" orientation="portrait" r:id="rId1"/>
    </customSheetView>
  </customSheetViews>
  <mergeCells count="64">
    <mergeCell ref="M21:U21"/>
    <mergeCell ref="M22:U22"/>
    <mergeCell ref="B1:I1"/>
    <mergeCell ref="B2:O2"/>
    <mergeCell ref="B3:L3"/>
    <mergeCell ref="B4:M4"/>
    <mergeCell ref="B5:K5"/>
    <mergeCell ref="P6:Q6"/>
    <mergeCell ref="B6:F6"/>
    <mergeCell ref="G6:N6"/>
    <mergeCell ref="C23:L23"/>
    <mergeCell ref="C29:I29"/>
    <mergeCell ref="J29:M29"/>
    <mergeCell ref="N29:X29"/>
    <mergeCell ref="S26:U26"/>
    <mergeCell ref="V26:X26"/>
    <mergeCell ref="V23:Y23"/>
    <mergeCell ref="V24:Y24"/>
    <mergeCell ref="C24:L24"/>
    <mergeCell ref="B27:Y27"/>
    <mergeCell ref="M23:U23"/>
    <mergeCell ref="M24:U24"/>
    <mergeCell ref="V21:Y21"/>
    <mergeCell ref="C21:L21"/>
    <mergeCell ref="C22:L22"/>
    <mergeCell ref="B10:D10"/>
    <mergeCell ref="C19:L19"/>
    <mergeCell ref="C18:L18"/>
    <mergeCell ref="C20:L20"/>
    <mergeCell ref="C16:L16"/>
    <mergeCell ref="C15:L15"/>
    <mergeCell ref="M14:U14"/>
    <mergeCell ref="M15:U15"/>
    <mergeCell ref="M16:U16"/>
    <mergeCell ref="M17:U17"/>
    <mergeCell ref="V15:Y15"/>
    <mergeCell ref="C13:Y13"/>
    <mergeCell ref="M18:U18"/>
    <mergeCell ref="V20:Y20"/>
    <mergeCell ref="M19:U19"/>
    <mergeCell ref="M20:U20"/>
    <mergeCell ref="B7:F8"/>
    <mergeCell ref="G7:N8"/>
    <mergeCell ref="P7:Q7"/>
    <mergeCell ref="S7:U7"/>
    <mergeCell ref="W7:X7"/>
    <mergeCell ref="P8:X8"/>
    <mergeCell ref="V14:Y14"/>
    <mergeCell ref="Y1:Z2"/>
    <mergeCell ref="V22:Y22"/>
    <mergeCell ref="E10:X10"/>
    <mergeCell ref="V16:Y16"/>
    <mergeCell ref="V18:Y18"/>
    <mergeCell ref="V19:Y19"/>
    <mergeCell ref="C17:L17"/>
    <mergeCell ref="V17:Y17"/>
    <mergeCell ref="W5:X5"/>
    <mergeCell ref="P5:Q5"/>
    <mergeCell ref="S5:U5"/>
    <mergeCell ref="C14:L14"/>
    <mergeCell ref="S6:U6"/>
    <mergeCell ref="B9:E9"/>
    <mergeCell ref="F9:X9"/>
    <mergeCell ref="W6:X6"/>
  </mergeCells>
  <conditionalFormatting sqref="B6:N8">
    <cfRule type="expression" dxfId="0" priority="1">
      <formula>$Z$3&gt;2</formula>
    </cfRule>
  </conditionalFormatting>
  <printOptions horizontalCentered="1"/>
  <pageMargins left="0.9055118110236221" right="0.39370078740157483" top="0.78740157480314965" bottom="0.78740157480314965" header="0.31496062992125984" footer="0.31496062992125984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AB61"/>
  <sheetViews>
    <sheetView showGridLines="0" topLeftCell="A2" workbookViewId="0">
      <selection activeCell="B22" sqref="B22"/>
    </sheetView>
  </sheetViews>
  <sheetFormatPr defaultColWidth="10.7265625" defaultRowHeight="14.5" x14ac:dyDescent="0.35"/>
  <cols>
    <col min="1" max="1" width="2.7265625" customWidth="1"/>
    <col min="2" max="2" width="8.7265625" customWidth="1"/>
    <col min="3" max="26" width="3.1796875" customWidth="1"/>
    <col min="27" max="27" width="2.7265625" customWidth="1"/>
  </cols>
  <sheetData>
    <row r="1" spans="2:28" s="8" customFormat="1" ht="21" customHeight="1" x14ac:dyDescent="0.35">
      <c r="B1" s="55" t="s">
        <v>1</v>
      </c>
      <c r="C1" s="55"/>
      <c r="D1" s="55"/>
      <c r="E1" s="55"/>
      <c r="F1" s="55"/>
      <c r="G1" s="55"/>
      <c r="H1" s="55"/>
      <c r="I1" s="55"/>
      <c r="Y1" s="56" t="s">
        <v>66</v>
      </c>
      <c r="Z1" s="56"/>
      <c r="AA1" s="9"/>
    </row>
    <row r="2" spans="2:28" s="8" customFormat="1" ht="21" customHeight="1" x14ac:dyDescent="0.35">
      <c r="B2" s="55" t="s">
        <v>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Y2" s="56"/>
      <c r="Z2" s="56"/>
      <c r="AA2" s="9"/>
    </row>
    <row r="3" spans="2:28" s="10" customFormat="1" ht="12" customHeight="1" x14ac:dyDescent="0.35">
      <c r="B3" s="57" t="s">
        <v>23</v>
      </c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2:28" s="8" customFormat="1" x14ac:dyDescent="0.35">
      <c r="B4" s="58" t="s">
        <v>80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2:28" ht="21" customHeight="1" x14ac:dyDescent="0.35">
      <c r="B5" s="55" t="s">
        <v>0</v>
      </c>
      <c r="C5" s="55"/>
      <c r="D5" s="55"/>
      <c r="E5" s="55"/>
      <c r="F5" s="55"/>
      <c r="G5" s="8"/>
      <c r="H5" s="8"/>
      <c r="I5" s="8"/>
      <c r="J5" s="8"/>
      <c r="K5" s="8"/>
      <c r="L5" s="8"/>
      <c r="M5" s="8"/>
      <c r="N5" s="8"/>
      <c r="O5" s="8"/>
      <c r="P5" s="97" t="str">
        <f>IF(ISBLANK('Vorblatt - Konfiguration'!P9),"",'Vorblatt - Konfiguration'!P9)</f>
        <v>Dez</v>
      </c>
      <c r="Q5" s="97"/>
      <c r="R5" s="15" t="s">
        <v>46</v>
      </c>
      <c r="S5" s="97" t="str">
        <f>IF(ISBLANK('Vorblatt - Konfiguration'!S9),"",'Vorblatt - Konfiguration'!S9)</f>
        <v>IV</v>
      </c>
      <c r="T5" s="97"/>
      <c r="U5" s="97"/>
      <c r="V5" s="15" t="s">
        <v>46</v>
      </c>
      <c r="W5" s="97">
        <f>IF(ISBLANK('Vorblatt - Konfiguration'!W9),"",'Vorblatt - Konfiguration'!W9)</f>
        <v>2035</v>
      </c>
      <c r="X5" s="97"/>
      <c r="AA5" s="8"/>
    </row>
    <row r="6" spans="2:28" ht="10.5" customHeight="1" x14ac:dyDescent="0.35"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63" t="s">
        <v>39</v>
      </c>
      <c r="Q6" s="63"/>
      <c r="R6" s="17" t="s">
        <v>46</v>
      </c>
      <c r="S6" s="64" t="s">
        <v>40</v>
      </c>
      <c r="T6" s="64"/>
      <c r="U6" s="64"/>
      <c r="V6" s="17" t="s">
        <v>46</v>
      </c>
      <c r="W6" s="64" t="s">
        <v>3</v>
      </c>
      <c r="X6" s="64"/>
      <c r="Y6" s="8"/>
      <c r="Z6" s="8"/>
      <c r="AA6" s="8"/>
    </row>
    <row r="7" spans="2:28" ht="10.5" customHeight="1" x14ac:dyDescent="0.35"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5" t="s">
        <v>41</v>
      </c>
      <c r="Q7" s="65"/>
      <c r="R7" s="65"/>
      <c r="S7" s="65"/>
      <c r="T7" s="65"/>
      <c r="U7" s="65"/>
      <c r="V7" s="65"/>
      <c r="W7" s="65"/>
      <c r="X7" s="65"/>
      <c r="Y7" s="8"/>
      <c r="Z7" s="8"/>
      <c r="AA7" s="8"/>
    </row>
    <row r="8" spans="2:28" ht="21" customHeight="1" x14ac:dyDescent="0.35">
      <c r="B8" s="18" t="s">
        <v>24</v>
      </c>
      <c r="C8" s="67" t="str">
        <f>'Vorblatt - Konfiguration'!E12</f>
        <v>Max Mustermann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8"/>
      <c r="Z8" s="8"/>
      <c r="AA8" s="8"/>
    </row>
    <row r="9" spans="2:28" s="8" customFormat="1" ht="21" customHeight="1" x14ac:dyDescent="0.35">
      <c r="B9" s="98" t="s">
        <v>27</v>
      </c>
      <c r="C9" s="81"/>
      <c r="D9" s="82"/>
      <c r="E9" s="67" t="str">
        <f>'Vorblatt - Konfiguration'!E16</f>
        <v>Max und Erika Mustermann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</row>
    <row r="10" spans="2:28" s="8" customFormat="1" ht="9" customHeight="1" x14ac:dyDescent="0.35">
      <c r="B10" s="21"/>
      <c r="C10" s="22" t="str">
        <f>C11&amp;D11&amp;E11&amp;F11&amp;G11&amp;H11&amp;I11&amp;J11&amp;K11&amp;L11&amp;M11&amp;N11&amp;O11&amp;P11&amp;Q11&amp;R11&amp;S11&amp;T11&amp;U11&amp;V11&amp;W11</f>
        <v>DE12345678901234567890</v>
      </c>
      <c r="L10" s="23" t="b">
        <f>C10="DE"&amp;TEXT((98-MOD((62*(1+MOD(MID(C10,5,8),97))+27*MOD(RIGHT(C10,10),97)),97)),"00")&amp;MID(C10,5,8)&amp;TEXT(RIGHT(C10,10),"0000000000")</f>
        <v>0</v>
      </c>
      <c r="N10" s="24"/>
      <c r="AB10" s="25"/>
    </row>
    <row r="11" spans="2:28" s="8" customFormat="1" ht="21" customHeight="1" x14ac:dyDescent="0.35">
      <c r="B11" s="26" t="s">
        <v>28</v>
      </c>
      <c r="C11" s="27" t="s">
        <v>9</v>
      </c>
      <c r="D11" s="28">
        <f>IF(ISBLANK('Vorblatt - Konfiguration'!D$18),"",'Vorblatt - Konfiguration'!D$18)</f>
        <v>1</v>
      </c>
      <c r="E11" s="28">
        <f>IF(ISBLANK('Vorblatt - Konfiguration'!E$18),"",'Vorblatt - Konfiguration'!E$18)</f>
        <v>2</v>
      </c>
      <c r="F11" s="28">
        <f>IF(ISBLANK('Vorblatt - Konfiguration'!F$18),"",'Vorblatt - Konfiguration'!F$18)</f>
        <v>3</v>
      </c>
      <c r="G11" s="28">
        <f>IF(ISBLANK('Vorblatt - Konfiguration'!G$18),"",'Vorblatt - Konfiguration'!G$18)</f>
        <v>4</v>
      </c>
      <c r="H11" s="28">
        <f>IF(ISBLANK('Vorblatt - Konfiguration'!H$18),"",'Vorblatt - Konfiguration'!H$18)</f>
        <v>5</v>
      </c>
      <c r="I11" s="28">
        <f>IF(ISBLANK('Vorblatt - Konfiguration'!I$18),"",'Vorblatt - Konfiguration'!I$18)</f>
        <v>6</v>
      </c>
      <c r="J11" s="28">
        <f>IF(ISBLANK('Vorblatt - Konfiguration'!J$18),"",'Vorblatt - Konfiguration'!J$18)</f>
        <v>7</v>
      </c>
      <c r="K11" s="28">
        <f>IF(ISBLANK('Vorblatt - Konfiguration'!K$18),"",'Vorblatt - Konfiguration'!K$18)</f>
        <v>8</v>
      </c>
      <c r="L11" s="28">
        <f>IF(ISBLANK('Vorblatt - Konfiguration'!L$18),"",'Vorblatt - Konfiguration'!L$18)</f>
        <v>9</v>
      </c>
      <c r="M11" s="28">
        <f>IF(ISBLANK('Vorblatt - Konfiguration'!M$18),"",'Vorblatt - Konfiguration'!M$18)</f>
        <v>0</v>
      </c>
      <c r="N11" s="28">
        <f>IF(ISBLANK('Vorblatt - Konfiguration'!N$18),"",'Vorblatt - Konfiguration'!N$18)</f>
        <v>1</v>
      </c>
      <c r="O11" s="28">
        <f>IF(ISBLANK('Vorblatt - Konfiguration'!O$18),"",'Vorblatt - Konfiguration'!O$18)</f>
        <v>2</v>
      </c>
      <c r="P11" s="28">
        <f>IF(ISBLANK('Vorblatt - Konfiguration'!P$18),"",'Vorblatt - Konfiguration'!P$18)</f>
        <v>3</v>
      </c>
      <c r="Q11" s="28">
        <f>IF(ISBLANK('Vorblatt - Konfiguration'!Q$18),"",'Vorblatt - Konfiguration'!Q$18)</f>
        <v>4</v>
      </c>
      <c r="R11" s="28">
        <f>IF(ISBLANK('Vorblatt - Konfiguration'!R$18),"",'Vorblatt - Konfiguration'!R$18)</f>
        <v>5</v>
      </c>
      <c r="S11" s="28">
        <f>IF(ISBLANK('Vorblatt - Konfiguration'!S$18),"",'Vorblatt - Konfiguration'!S$18)</f>
        <v>6</v>
      </c>
      <c r="T11" s="28">
        <f>IF(ISBLANK('Vorblatt - Konfiguration'!T$18),"",'Vorblatt - Konfiguration'!T$18)</f>
        <v>7</v>
      </c>
      <c r="U11" s="28">
        <f>IF(ISBLANK('Vorblatt - Konfiguration'!U$18),"",'Vorblatt - Konfiguration'!U$18)</f>
        <v>8</v>
      </c>
      <c r="V11" s="28">
        <f>IF(ISBLANK('Vorblatt - Konfiguration'!V$18),"",'Vorblatt - Konfiguration'!V$18)</f>
        <v>9</v>
      </c>
      <c r="W11" s="28">
        <f>IF(ISBLANK('Vorblatt - Konfiguration'!W$18),"",'Vorblatt - Konfiguration'!W$18)</f>
        <v>0</v>
      </c>
      <c r="X11" s="29"/>
      <c r="Y11" s="30"/>
      <c r="AB11" s="25"/>
    </row>
    <row r="12" spans="2:28" ht="12" customHeight="1" x14ac:dyDescent="0.35">
      <c r="B12" s="8"/>
      <c r="C12" s="156" t="str">
        <f>IF(OR(D11="",E11="",M11=""),"",IF(OR(L10=FALSE,SUMPRODUCT(N(D11:W11&lt;&gt;"")) &lt;&gt; 20),"Die IBAN ist fehlerhaft oder falsch eingegeben (1 Ziffer pro Zelle)",""))</f>
        <v>Die IBAN ist fehlerhaft oder falsch eingegeben (1 Ziffer pro Zelle)</v>
      </c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31"/>
      <c r="Y12" s="31"/>
      <c r="Z12" s="8"/>
      <c r="AA12" s="8"/>
    </row>
    <row r="13" spans="2:28" ht="21" customHeight="1" x14ac:dyDescent="0.35">
      <c r="B13" s="40" t="s">
        <v>5</v>
      </c>
      <c r="C13" s="151" t="s">
        <v>15</v>
      </c>
      <c r="D13" s="151"/>
      <c r="E13" s="151"/>
      <c r="F13" s="151"/>
      <c r="G13" s="151"/>
      <c r="H13" s="151"/>
      <c r="I13" s="151" t="s">
        <v>20</v>
      </c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33" t="s">
        <v>16</v>
      </c>
      <c r="U13" s="133"/>
      <c r="V13" s="133"/>
      <c r="W13" s="133"/>
      <c r="X13" s="48"/>
      <c r="Z13" s="8"/>
      <c r="AA13" s="25"/>
    </row>
    <row r="14" spans="2:28" ht="33" customHeight="1" x14ac:dyDescent="0.35">
      <c r="B14" s="1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39"/>
      <c r="U14" s="139"/>
      <c r="V14" s="139"/>
      <c r="W14" s="139"/>
      <c r="Z14" s="30"/>
      <c r="AA14" s="25"/>
    </row>
    <row r="15" spans="2:28" ht="33" customHeight="1" x14ac:dyDescent="0.35">
      <c r="B15" s="1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39"/>
      <c r="U15" s="139"/>
      <c r="V15" s="139"/>
      <c r="W15" s="139"/>
      <c r="Z15" s="31"/>
      <c r="AA15" s="32"/>
    </row>
    <row r="16" spans="2:28" ht="33" customHeight="1" x14ac:dyDescent="0.35">
      <c r="B16" s="1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39"/>
      <c r="U16" s="139"/>
      <c r="V16" s="139"/>
      <c r="W16" s="139"/>
      <c r="Z16" s="8"/>
      <c r="AA16" s="8"/>
    </row>
    <row r="17" spans="2:27" ht="33" customHeight="1" x14ac:dyDescent="0.35">
      <c r="B17" s="1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39"/>
      <c r="U17" s="139"/>
      <c r="V17" s="139"/>
      <c r="W17" s="139"/>
      <c r="Z17" s="8"/>
      <c r="AA17" s="8"/>
    </row>
    <row r="18" spans="2:27" ht="33" customHeight="1" x14ac:dyDescent="0.35">
      <c r="B18" s="1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39"/>
      <c r="U18" s="139"/>
      <c r="V18" s="139"/>
      <c r="W18" s="139"/>
      <c r="Z18" s="8"/>
      <c r="AA18" s="8"/>
    </row>
    <row r="19" spans="2:27" ht="33" customHeight="1" x14ac:dyDescent="0.35">
      <c r="B19" s="1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39"/>
      <c r="U19" s="139"/>
      <c r="V19" s="139"/>
      <c r="W19" s="139"/>
      <c r="Z19" s="8"/>
      <c r="AA19" s="8"/>
    </row>
    <row r="20" spans="2:27" ht="33" customHeight="1" x14ac:dyDescent="0.35">
      <c r="B20" s="1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39"/>
      <c r="U20" s="139"/>
      <c r="V20" s="139"/>
      <c r="W20" s="139"/>
      <c r="Z20" s="8"/>
      <c r="AA20" s="8"/>
    </row>
    <row r="21" spans="2:27" ht="33" customHeight="1" x14ac:dyDescent="0.35">
      <c r="B21" s="1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39"/>
      <c r="U21" s="139"/>
      <c r="V21" s="139"/>
      <c r="W21" s="139"/>
      <c r="Z21" s="8"/>
      <c r="AA21" s="8"/>
    </row>
    <row r="22" spans="2:27" ht="33" customHeight="1" x14ac:dyDescent="0.35">
      <c r="B22" s="1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39"/>
      <c r="U22" s="139"/>
      <c r="V22" s="139"/>
      <c r="W22" s="139"/>
      <c r="Z22" s="8"/>
      <c r="AA22" s="8"/>
    </row>
    <row r="23" spans="2:27" ht="33" customHeight="1" x14ac:dyDescent="0.35">
      <c r="B23" s="1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39"/>
      <c r="U23" s="139"/>
      <c r="V23" s="139"/>
      <c r="W23" s="139"/>
      <c r="Z23" s="8"/>
      <c r="AA23" s="8"/>
    </row>
    <row r="24" spans="2:27" ht="33" customHeight="1" x14ac:dyDescent="0.35">
      <c r="B24" s="1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39"/>
      <c r="U24" s="139"/>
      <c r="V24" s="139"/>
      <c r="W24" s="139"/>
      <c r="Z24" s="8"/>
      <c r="AA24" s="8"/>
    </row>
    <row r="25" spans="2:27" ht="33" customHeight="1" x14ac:dyDescent="0.35">
      <c r="B25" s="1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39"/>
      <c r="U25" s="139"/>
      <c r="V25" s="139"/>
      <c r="W25" s="139"/>
      <c r="Z25" s="8"/>
      <c r="AA25" s="8"/>
    </row>
    <row r="26" spans="2:27" ht="12" customHeight="1" x14ac:dyDescent="0.35">
      <c r="B26" s="8"/>
      <c r="C26" s="8"/>
      <c r="D26" s="8"/>
      <c r="E26" s="47"/>
      <c r="F26" s="38"/>
      <c r="G26" s="8"/>
      <c r="H26" s="8"/>
      <c r="I26" s="47"/>
      <c r="J26" s="8"/>
      <c r="K26" s="8"/>
      <c r="L26" s="47"/>
      <c r="T26" s="49"/>
      <c r="U26" s="49"/>
      <c r="V26" s="49"/>
      <c r="W26" s="49"/>
      <c r="Z26" s="8"/>
      <c r="AA26" s="8"/>
    </row>
    <row r="27" spans="2:27" ht="19.5" customHeight="1" x14ac:dyDescent="0.35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39"/>
      <c r="Q27" s="97" t="s">
        <v>8</v>
      </c>
      <c r="R27" s="97"/>
      <c r="S27" s="97"/>
      <c r="T27" s="138" t="str">
        <f>IF(SUM(T14:T25)=0,"",SUM(T14:T25))</f>
        <v/>
      </c>
      <c r="U27" s="138"/>
      <c r="V27" s="138"/>
      <c r="W27" s="14" t="s">
        <v>45</v>
      </c>
      <c r="Z27" s="8"/>
      <c r="AA27" s="8"/>
    </row>
    <row r="28" spans="2:27" ht="19.5" customHeight="1" x14ac:dyDescent="0.35">
      <c r="B28" s="8"/>
      <c r="C28" s="8"/>
      <c r="D28" s="8"/>
      <c r="E28" s="47"/>
      <c r="F28" s="38"/>
      <c r="G28" s="8"/>
      <c r="H28" s="8"/>
      <c r="I28" s="47"/>
      <c r="J28" s="8"/>
      <c r="K28" s="8"/>
      <c r="L28" s="47"/>
      <c r="Z28" s="8"/>
      <c r="AA28" s="8"/>
    </row>
    <row r="29" spans="2:27" ht="21" customHeight="1" x14ac:dyDescent="0.35">
      <c r="B29" s="14" t="s">
        <v>5</v>
      </c>
      <c r="C29" s="105"/>
      <c r="D29" s="105"/>
      <c r="E29" s="105"/>
      <c r="F29" s="105"/>
      <c r="G29" s="105"/>
      <c r="H29" s="105"/>
      <c r="I29" s="105"/>
      <c r="J29" s="95" t="s">
        <v>6</v>
      </c>
      <c r="K29" s="97"/>
      <c r="L29" s="97"/>
      <c r="M29" s="97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8"/>
      <c r="Z29" s="8"/>
      <c r="AA29" s="8"/>
    </row>
    <row r="30" spans="2:27" x14ac:dyDescent="0.35">
      <c r="Z30" s="8"/>
      <c r="AA30" s="8"/>
    </row>
    <row r="31" spans="2:27" x14ac:dyDescent="0.35">
      <c r="Z31" s="8"/>
      <c r="AA31" s="8"/>
    </row>
    <row r="32" spans="2:27" x14ac:dyDescent="0.35">
      <c r="Z32" s="8"/>
      <c r="AA32" s="8"/>
    </row>
    <row r="33" spans="26:27" x14ac:dyDescent="0.35">
      <c r="Z33" s="8"/>
      <c r="AA33" s="8"/>
    </row>
    <row r="34" spans="26:27" x14ac:dyDescent="0.35">
      <c r="Z34" s="8"/>
      <c r="AA34" s="8"/>
    </row>
    <row r="35" spans="26:27" x14ac:dyDescent="0.35">
      <c r="Z35" s="8"/>
      <c r="AA35" s="8"/>
    </row>
    <row r="36" spans="26:27" x14ac:dyDescent="0.35">
      <c r="Z36" s="8"/>
      <c r="AA36" s="8"/>
    </row>
    <row r="37" spans="26:27" x14ac:dyDescent="0.35">
      <c r="Z37" s="8"/>
      <c r="AA37" s="8"/>
    </row>
    <row r="38" spans="26:27" x14ac:dyDescent="0.35">
      <c r="Z38" s="8"/>
      <c r="AA38" s="8"/>
    </row>
    <row r="39" spans="26:27" x14ac:dyDescent="0.35">
      <c r="Z39" s="8"/>
      <c r="AA39" s="8"/>
    </row>
    <row r="40" spans="26:27" x14ac:dyDescent="0.35">
      <c r="Z40" s="8"/>
      <c r="AA40" s="8"/>
    </row>
    <row r="41" spans="26:27" x14ac:dyDescent="0.35">
      <c r="Z41" s="8"/>
      <c r="AA41" s="8"/>
    </row>
    <row r="42" spans="26:27" x14ac:dyDescent="0.35">
      <c r="Z42" s="8"/>
      <c r="AA42" s="8"/>
    </row>
    <row r="43" spans="26:27" x14ac:dyDescent="0.35">
      <c r="Z43" s="8"/>
      <c r="AA43" s="8"/>
    </row>
    <row r="44" spans="26:27" x14ac:dyDescent="0.35">
      <c r="Z44" s="8"/>
      <c r="AA44" s="8"/>
    </row>
    <row r="45" spans="26:27" x14ac:dyDescent="0.35">
      <c r="Z45" s="8"/>
      <c r="AA45" s="8"/>
    </row>
    <row r="46" spans="26:27" x14ac:dyDescent="0.35">
      <c r="Z46" s="8"/>
      <c r="AA46" s="8"/>
    </row>
    <row r="47" spans="26:27" x14ac:dyDescent="0.35">
      <c r="Z47" s="8"/>
      <c r="AA47" s="8"/>
    </row>
    <row r="48" spans="26:27" x14ac:dyDescent="0.35">
      <c r="Z48" s="8"/>
      <c r="AA48" s="8"/>
    </row>
    <row r="49" spans="26:27" x14ac:dyDescent="0.35">
      <c r="Z49" s="8"/>
      <c r="AA49" s="8"/>
    </row>
    <row r="50" spans="26:27" x14ac:dyDescent="0.35">
      <c r="Z50" s="8"/>
      <c r="AA50" s="8"/>
    </row>
    <row r="51" spans="26:27" x14ac:dyDescent="0.35">
      <c r="Z51" s="8"/>
      <c r="AA51" s="8"/>
    </row>
    <row r="52" spans="26:27" x14ac:dyDescent="0.35">
      <c r="Z52" s="8"/>
      <c r="AA52" s="8"/>
    </row>
    <row r="53" spans="26:27" x14ac:dyDescent="0.35">
      <c r="Z53" s="8"/>
      <c r="AA53" s="8"/>
    </row>
    <row r="54" spans="26:27" x14ac:dyDescent="0.35">
      <c r="Z54" s="8"/>
      <c r="AA54" s="8"/>
    </row>
    <row r="55" spans="26:27" x14ac:dyDescent="0.35">
      <c r="Z55" s="8"/>
      <c r="AA55" s="8"/>
    </row>
    <row r="56" spans="26:27" x14ac:dyDescent="0.35">
      <c r="Z56" s="8"/>
      <c r="AA56" s="8"/>
    </row>
    <row r="57" spans="26:27" x14ac:dyDescent="0.35">
      <c r="Z57" s="8"/>
      <c r="AA57" s="8"/>
    </row>
    <row r="58" spans="26:27" x14ac:dyDescent="0.35">
      <c r="Z58" s="8"/>
      <c r="AA58" s="8"/>
    </row>
    <row r="59" spans="26:27" x14ac:dyDescent="0.35">
      <c r="Z59" s="8"/>
      <c r="AA59" s="8"/>
    </row>
    <row r="60" spans="26:27" x14ac:dyDescent="0.35">
      <c r="Z60" s="8"/>
      <c r="AA60" s="8"/>
    </row>
    <row r="61" spans="26:27" x14ac:dyDescent="0.35">
      <c r="Z61" s="8"/>
      <c r="AA61" s="8"/>
    </row>
  </sheetData>
  <sheetProtection sheet="1" objects="1" scenarios="1" selectLockedCells="1"/>
  <customSheetViews>
    <customSheetView guid="{FE7001F2-5A16-4302-BF82-58FF65A67398}" topLeftCell="A21">
      <selection activeCell="S34" sqref="S34"/>
      <pageMargins left="0.9055118110236221" right="0.39370078740157483" top="0.78740157480314965" bottom="0.78740157480314965" header="0.31496062992125984" footer="0.31496062992125984"/>
      <printOptions horizontalCentered="1"/>
      <pageSetup paperSize="9" orientation="portrait" r:id="rId1"/>
    </customSheetView>
  </customSheetViews>
  <mergeCells count="61">
    <mergeCell ref="B4:M4"/>
    <mergeCell ref="T19:W19"/>
    <mergeCell ref="N29:X29"/>
    <mergeCell ref="T27:V27"/>
    <mergeCell ref="I22:S22"/>
    <mergeCell ref="C23:H23"/>
    <mergeCell ref="I23:S23"/>
    <mergeCell ref="C22:H22"/>
    <mergeCell ref="C21:H21"/>
    <mergeCell ref="I21:S21"/>
    <mergeCell ref="T23:W23"/>
    <mergeCell ref="T25:W25"/>
    <mergeCell ref="I25:S25"/>
    <mergeCell ref="T20:W20"/>
    <mergeCell ref="T21:W21"/>
    <mergeCell ref="T22:W22"/>
    <mergeCell ref="T24:W24"/>
    <mergeCell ref="I24:S24"/>
    <mergeCell ref="J29:M29"/>
    <mergeCell ref="C20:H20"/>
    <mergeCell ref="I20:S20"/>
    <mergeCell ref="C18:H18"/>
    <mergeCell ref="I18:S18"/>
    <mergeCell ref="C19:H19"/>
    <mergeCell ref="I19:S19"/>
    <mergeCell ref="C29:I29"/>
    <mergeCell ref="Q27:S27"/>
    <mergeCell ref="C25:H25"/>
    <mergeCell ref="C24:H24"/>
    <mergeCell ref="Y1:Z2"/>
    <mergeCell ref="T16:W16"/>
    <mergeCell ref="T17:W17"/>
    <mergeCell ref="I13:S13"/>
    <mergeCell ref="C13:H13"/>
    <mergeCell ref="T13:W13"/>
    <mergeCell ref="T14:W14"/>
    <mergeCell ref="T15:W15"/>
    <mergeCell ref="C14:H14"/>
    <mergeCell ref="I14:S14"/>
    <mergeCell ref="C15:H15"/>
    <mergeCell ref="I15:S15"/>
    <mergeCell ref="B1:I1"/>
    <mergeCell ref="B2:O2"/>
    <mergeCell ref="B3:L3"/>
    <mergeCell ref="B5:F5"/>
    <mergeCell ref="T18:W18"/>
    <mergeCell ref="C12:W12"/>
    <mergeCell ref="P7:X7"/>
    <mergeCell ref="P5:Q5"/>
    <mergeCell ref="S5:U5"/>
    <mergeCell ref="B9:D9"/>
    <mergeCell ref="C8:X8"/>
    <mergeCell ref="E9:X9"/>
    <mergeCell ref="W5:X5"/>
    <mergeCell ref="W6:X6"/>
    <mergeCell ref="P6:Q6"/>
    <mergeCell ref="S6:U6"/>
    <mergeCell ref="C16:H16"/>
    <mergeCell ref="I16:S16"/>
    <mergeCell ref="C17:H17"/>
    <mergeCell ref="I17:S17"/>
  </mergeCells>
  <printOptions horizontalCentered="1"/>
  <pageMargins left="0.9055118110236221" right="0.39370078740157483" top="0.78740157480314965" bottom="0.78740157480314965" header="0.31496062992125984" footer="0.31496062992125984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M81"/>
  <sheetViews>
    <sheetView showGridLines="0" topLeftCell="A6" workbookViewId="0">
      <selection activeCell="B6" sqref="B6"/>
    </sheetView>
  </sheetViews>
  <sheetFormatPr defaultColWidth="10.7265625" defaultRowHeight="14.5" x14ac:dyDescent="0.35"/>
  <cols>
    <col min="1" max="1" width="2.7265625" customWidth="1"/>
    <col min="2" max="2" width="3.1796875" customWidth="1"/>
    <col min="3" max="3" width="18.26953125" customWidth="1"/>
    <col min="4" max="4" width="14.54296875" customWidth="1"/>
    <col min="5" max="5" width="5.54296875" customWidth="1"/>
    <col min="6" max="6" width="1.7265625" customWidth="1"/>
    <col min="7" max="7" width="3.1796875" customWidth="1"/>
    <col min="8" max="8" width="18.26953125" customWidth="1"/>
    <col min="9" max="9" width="14.54296875" customWidth="1"/>
    <col min="10" max="10" width="5.54296875" customWidth="1"/>
    <col min="11" max="11" width="1.7265625" customWidth="1"/>
  </cols>
  <sheetData>
    <row r="1" spans="2:13" s="8" customFormat="1" ht="21" customHeight="1" x14ac:dyDescent="0.35">
      <c r="B1" s="55" t="s">
        <v>1</v>
      </c>
      <c r="C1" s="55"/>
      <c r="D1" s="55"/>
      <c r="J1" s="56" t="s">
        <v>66</v>
      </c>
      <c r="K1" s="9"/>
    </row>
    <row r="2" spans="2:13" s="8" customFormat="1" ht="21" customHeight="1" x14ac:dyDescent="0.35">
      <c r="B2" s="55" t="s">
        <v>2</v>
      </c>
      <c r="C2" s="55"/>
      <c r="D2" s="55"/>
      <c r="E2" s="55"/>
      <c r="F2" s="55"/>
      <c r="G2" s="55"/>
      <c r="H2" s="55"/>
      <c r="J2" s="56"/>
      <c r="K2" s="9"/>
    </row>
    <row r="3" spans="2:13" s="10" customFormat="1" ht="12" customHeight="1" x14ac:dyDescent="0.35">
      <c r="B3" s="57" t="s">
        <v>23</v>
      </c>
      <c r="C3" s="57"/>
      <c r="D3" s="57"/>
      <c r="E3" s="57"/>
    </row>
    <row r="4" spans="2:13" s="8" customFormat="1" x14ac:dyDescent="0.35">
      <c r="B4" s="58" t="s">
        <v>80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2:13" s="8" customFormat="1" ht="21" customHeight="1" x14ac:dyDescent="0.35">
      <c r="B5" s="55" t="s">
        <v>44</v>
      </c>
      <c r="C5" s="55"/>
      <c r="D5" s="55"/>
      <c r="E5" s="55"/>
      <c r="F5" s="55"/>
      <c r="G5" s="55"/>
      <c r="H5" s="55"/>
    </row>
    <row r="6" spans="2:13" s="8" customFormat="1" ht="20.149999999999999" customHeight="1" x14ac:dyDescent="0.35">
      <c r="B6" s="3"/>
      <c r="C6" s="20" t="s">
        <v>48</v>
      </c>
      <c r="D6" s="7"/>
      <c r="E6" s="33" t="s">
        <v>3</v>
      </c>
      <c r="G6" s="3"/>
      <c r="H6" s="20" t="s">
        <v>49</v>
      </c>
      <c r="I6" s="7"/>
      <c r="J6" s="33" t="s">
        <v>3</v>
      </c>
    </row>
    <row r="7" spans="2:13" s="8" customFormat="1" ht="21.75" customHeight="1" x14ac:dyDescent="0.35">
      <c r="B7" s="75" t="s">
        <v>31</v>
      </c>
      <c r="C7" s="75"/>
      <c r="D7" s="75"/>
      <c r="E7" s="59"/>
      <c r="F7" s="76"/>
      <c r="G7" s="76"/>
      <c r="H7" s="76"/>
      <c r="I7" s="76"/>
      <c r="J7" s="76"/>
    </row>
    <row r="8" spans="2:13" s="8" customFormat="1" ht="21.75" customHeight="1" x14ac:dyDescent="0.35">
      <c r="B8" s="75" t="s">
        <v>56</v>
      </c>
      <c r="C8" s="75"/>
      <c r="D8" s="75"/>
      <c r="E8" s="59"/>
      <c r="F8" s="59"/>
      <c r="G8" s="59"/>
      <c r="H8" s="59"/>
      <c r="I8" s="59"/>
      <c r="J8" s="59"/>
    </row>
    <row r="9" spans="2:13" s="8" customFormat="1" ht="21.75" customHeight="1" x14ac:dyDescent="0.35">
      <c r="B9" s="75" t="s">
        <v>55</v>
      </c>
      <c r="C9" s="75"/>
      <c r="D9" s="59"/>
      <c r="E9" s="59"/>
      <c r="F9" s="59"/>
      <c r="G9" s="59"/>
      <c r="H9" s="59"/>
      <c r="I9" s="59"/>
      <c r="J9" s="59"/>
    </row>
    <row r="10" spans="2:13" s="8" customFormat="1" ht="21.75" customHeight="1" x14ac:dyDescent="0.35">
      <c r="B10" s="75" t="s">
        <v>35</v>
      </c>
      <c r="C10" s="75"/>
      <c r="D10" s="59"/>
      <c r="E10" s="59"/>
      <c r="F10" s="59"/>
      <c r="G10" s="59"/>
      <c r="H10" s="19" t="s">
        <v>36</v>
      </c>
      <c r="I10" s="59"/>
      <c r="J10" s="59"/>
    </row>
    <row r="11" spans="2:13" s="8" customFormat="1" ht="21.75" customHeight="1" x14ac:dyDescent="0.35">
      <c r="B11" s="75" t="s">
        <v>30</v>
      </c>
      <c r="C11" s="75"/>
      <c r="D11" s="59"/>
      <c r="E11" s="59"/>
      <c r="F11" s="59"/>
      <c r="G11" s="59"/>
      <c r="H11" s="59"/>
      <c r="I11" s="59"/>
      <c r="J11" s="59"/>
    </row>
    <row r="12" spans="2:13" s="8" customFormat="1" x14ac:dyDescent="0.35">
      <c r="B12" s="157" t="s">
        <v>86</v>
      </c>
      <c r="C12" s="157"/>
      <c r="D12" s="157"/>
      <c r="E12" s="157"/>
      <c r="F12" s="157"/>
      <c r="G12" s="157"/>
      <c r="H12" s="157"/>
      <c r="I12" s="157"/>
      <c r="J12" s="157"/>
    </row>
    <row r="13" spans="2:13" s="8" customFormat="1" ht="26" x14ac:dyDescent="0.35">
      <c r="B13" s="50" t="s">
        <v>21</v>
      </c>
      <c r="C13" s="40" t="s">
        <v>4</v>
      </c>
      <c r="D13" s="40" t="s">
        <v>17</v>
      </c>
      <c r="E13" s="51" t="s">
        <v>22</v>
      </c>
      <c r="F13" s="52"/>
      <c r="G13" s="50" t="s">
        <v>21</v>
      </c>
      <c r="H13" s="40" t="s">
        <v>4</v>
      </c>
      <c r="I13" s="40" t="s">
        <v>17</v>
      </c>
      <c r="J13" s="51" t="s">
        <v>22</v>
      </c>
    </row>
    <row r="14" spans="2:13" s="8" customFormat="1" ht="21.75" customHeight="1" x14ac:dyDescent="0.35">
      <c r="B14" s="50">
        <v>1</v>
      </c>
      <c r="C14" s="4"/>
      <c r="D14" s="4"/>
      <c r="E14" s="2"/>
      <c r="F14" s="52"/>
      <c r="G14" s="50">
        <v>22</v>
      </c>
      <c r="H14" s="4"/>
      <c r="I14" s="4"/>
      <c r="J14" s="2"/>
    </row>
    <row r="15" spans="2:13" s="8" customFormat="1" ht="21.75" customHeight="1" x14ac:dyDescent="0.35">
      <c r="B15" s="50">
        <v>2</v>
      </c>
      <c r="C15" s="4"/>
      <c r="D15" s="4"/>
      <c r="E15" s="2"/>
      <c r="F15" s="52"/>
      <c r="G15" s="50">
        <v>23</v>
      </c>
      <c r="H15" s="4"/>
      <c r="I15" s="4"/>
      <c r="J15" s="2"/>
    </row>
    <row r="16" spans="2:13" s="8" customFormat="1" ht="21.75" customHeight="1" x14ac:dyDescent="0.35">
      <c r="B16" s="50">
        <v>3</v>
      </c>
      <c r="C16" s="4"/>
      <c r="D16" s="4"/>
      <c r="E16" s="2"/>
      <c r="F16" s="52"/>
      <c r="G16" s="50">
        <v>24</v>
      </c>
      <c r="H16" s="4"/>
      <c r="I16" s="4"/>
      <c r="J16" s="2"/>
    </row>
    <row r="17" spans="2:10" s="8" customFormat="1" ht="21.75" customHeight="1" x14ac:dyDescent="0.35">
      <c r="B17" s="50">
        <v>4</v>
      </c>
      <c r="C17" s="4"/>
      <c r="D17" s="4"/>
      <c r="E17" s="2"/>
      <c r="F17" s="52"/>
      <c r="G17" s="50">
        <v>25</v>
      </c>
      <c r="H17" s="4"/>
      <c r="I17" s="4"/>
      <c r="J17" s="2"/>
    </row>
    <row r="18" spans="2:10" s="8" customFormat="1" ht="21.75" customHeight="1" x14ac:dyDescent="0.35">
      <c r="B18" s="50">
        <v>5</v>
      </c>
      <c r="C18" s="4"/>
      <c r="D18" s="4"/>
      <c r="E18" s="2"/>
      <c r="F18" s="52"/>
      <c r="G18" s="50">
        <v>26</v>
      </c>
      <c r="H18" s="4"/>
      <c r="I18" s="4"/>
      <c r="J18" s="2"/>
    </row>
    <row r="19" spans="2:10" s="8" customFormat="1" ht="21.75" customHeight="1" x14ac:dyDescent="0.35">
      <c r="B19" s="50">
        <v>6</v>
      </c>
      <c r="C19" s="4"/>
      <c r="D19" s="4"/>
      <c r="E19" s="2"/>
      <c r="F19" s="52"/>
      <c r="G19" s="50">
        <v>27</v>
      </c>
      <c r="H19" s="4"/>
      <c r="I19" s="4"/>
      <c r="J19" s="2"/>
    </row>
    <row r="20" spans="2:10" s="8" customFormat="1" ht="21.75" customHeight="1" x14ac:dyDescent="0.35">
      <c r="B20" s="50">
        <v>7</v>
      </c>
      <c r="C20" s="4"/>
      <c r="D20" s="4"/>
      <c r="E20" s="2"/>
      <c r="F20" s="52"/>
      <c r="G20" s="50">
        <v>28</v>
      </c>
      <c r="H20" s="4"/>
      <c r="I20" s="4"/>
      <c r="J20" s="2"/>
    </row>
    <row r="21" spans="2:10" s="8" customFormat="1" ht="21.75" customHeight="1" x14ac:dyDescent="0.35">
      <c r="B21" s="50">
        <v>8</v>
      </c>
      <c r="C21" s="4"/>
      <c r="D21" s="4"/>
      <c r="E21" s="2"/>
      <c r="F21" s="52"/>
      <c r="G21" s="50">
        <v>29</v>
      </c>
      <c r="H21" s="4"/>
      <c r="I21" s="4"/>
      <c r="J21" s="2"/>
    </row>
    <row r="22" spans="2:10" s="8" customFormat="1" ht="21.75" customHeight="1" x14ac:dyDescent="0.35">
      <c r="B22" s="50">
        <v>9</v>
      </c>
      <c r="C22" s="4"/>
      <c r="D22" s="4"/>
      <c r="E22" s="2"/>
      <c r="F22" s="52"/>
      <c r="G22" s="50">
        <v>30</v>
      </c>
      <c r="H22" s="4"/>
      <c r="I22" s="4"/>
      <c r="J22" s="2"/>
    </row>
    <row r="23" spans="2:10" s="8" customFormat="1" ht="21.75" customHeight="1" x14ac:dyDescent="0.35">
      <c r="B23" s="50">
        <v>10</v>
      </c>
      <c r="C23" s="4"/>
      <c r="D23" s="4"/>
      <c r="E23" s="2"/>
      <c r="F23" s="52"/>
      <c r="G23" s="50">
        <v>31</v>
      </c>
      <c r="H23" s="4"/>
      <c r="I23" s="4"/>
      <c r="J23" s="2"/>
    </row>
    <row r="24" spans="2:10" s="8" customFormat="1" ht="21.75" customHeight="1" x14ac:dyDescent="0.35">
      <c r="B24" s="50">
        <v>11</v>
      </c>
      <c r="C24" s="4"/>
      <c r="D24" s="4"/>
      <c r="E24" s="2"/>
      <c r="F24" s="52"/>
      <c r="G24" s="50">
        <v>32</v>
      </c>
      <c r="H24" s="4"/>
      <c r="I24" s="4"/>
      <c r="J24" s="2"/>
    </row>
    <row r="25" spans="2:10" s="8" customFormat="1" ht="21.75" customHeight="1" x14ac:dyDescent="0.35">
      <c r="B25" s="50">
        <v>12</v>
      </c>
      <c r="C25" s="4"/>
      <c r="D25" s="4"/>
      <c r="E25" s="2"/>
      <c r="F25" s="52"/>
      <c r="G25" s="50">
        <v>33</v>
      </c>
      <c r="H25" s="4"/>
      <c r="I25" s="4"/>
      <c r="J25" s="2"/>
    </row>
    <row r="26" spans="2:10" s="8" customFormat="1" ht="21.75" customHeight="1" x14ac:dyDescent="0.35">
      <c r="B26" s="50">
        <v>13</v>
      </c>
      <c r="C26" s="4"/>
      <c r="D26" s="4"/>
      <c r="E26" s="2"/>
      <c r="F26" s="52"/>
      <c r="G26" s="50">
        <v>34</v>
      </c>
      <c r="H26" s="4"/>
      <c r="I26" s="4"/>
      <c r="J26" s="2"/>
    </row>
    <row r="27" spans="2:10" s="8" customFormat="1" ht="21.75" customHeight="1" x14ac:dyDescent="0.35">
      <c r="B27" s="50">
        <v>14</v>
      </c>
      <c r="C27" s="4"/>
      <c r="D27" s="4"/>
      <c r="E27" s="2"/>
      <c r="F27" s="52"/>
      <c r="G27" s="50">
        <v>35</v>
      </c>
      <c r="H27" s="4"/>
      <c r="I27" s="4"/>
      <c r="J27" s="2"/>
    </row>
    <row r="28" spans="2:10" s="8" customFormat="1" ht="21.75" customHeight="1" x14ac:dyDescent="0.35">
      <c r="B28" s="50">
        <v>15</v>
      </c>
      <c r="C28" s="4"/>
      <c r="D28" s="4"/>
      <c r="E28" s="2"/>
      <c r="F28" s="52"/>
      <c r="G28" s="50">
        <v>36</v>
      </c>
      <c r="H28" s="4"/>
      <c r="I28" s="4"/>
      <c r="J28" s="2"/>
    </row>
    <row r="29" spans="2:10" s="8" customFormat="1" ht="21.75" customHeight="1" x14ac:dyDescent="0.35">
      <c r="B29" s="50">
        <v>16</v>
      </c>
      <c r="C29" s="4"/>
      <c r="D29" s="4"/>
      <c r="E29" s="2"/>
      <c r="F29" s="52"/>
      <c r="G29" s="50">
        <v>37</v>
      </c>
      <c r="H29" s="4"/>
      <c r="I29" s="4"/>
      <c r="J29" s="2"/>
    </row>
    <row r="30" spans="2:10" s="8" customFormat="1" ht="21.75" customHeight="1" x14ac:dyDescent="0.35">
      <c r="B30" s="50">
        <v>17</v>
      </c>
      <c r="C30" s="4"/>
      <c r="D30" s="4"/>
      <c r="E30" s="2"/>
      <c r="F30" s="52"/>
      <c r="G30" s="50">
        <v>38</v>
      </c>
      <c r="H30" s="4"/>
      <c r="I30" s="4"/>
      <c r="J30" s="2"/>
    </row>
    <row r="31" spans="2:10" s="8" customFormat="1" ht="21.75" customHeight="1" x14ac:dyDescent="0.35">
      <c r="B31" s="50">
        <v>18</v>
      </c>
      <c r="C31" s="4"/>
      <c r="D31" s="4"/>
      <c r="E31" s="2"/>
      <c r="F31" s="52"/>
      <c r="G31" s="50">
        <v>39</v>
      </c>
      <c r="H31" s="4"/>
      <c r="I31" s="4"/>
      <c r="J31" s="2"/>
    </row>
    <row r="32" spans="2:10" s="8" customFormat="1" ht="21.75" customHeight="1" x14ac:dyDescent="0.35">
      <c r="B32" s="50">
        <v>19</v>
      </c>
      <c r="C32" s="4"/>
      <c r="D32" s="4"/>
      <c r="E32" s="2"/>
      <c r="F32" s="52"/>
      <c r="G32" s="50">
        <v>40</v>
      </c>
      <c r="H32" s="4"/>
      <c r="I32" s="4"/>
      <c r="J32" s="2"/>
    </row>
    <row r="33" spans="2:10" s="8" customFormat="1" ht="21.75" customHeight="1" x14ac:dyDescent="0.35">
      <c r="B33" s="50">
        <v>20</v>
      </c>
      <c r="C33" s="4"/>
      <c r="D33" s="4"/>
      <c r="E33" s="2"/>
      <c r="F33" s="52"/>
      <c r="G33" s="50">
        <v>41</v>
      </c>
      <c r="H33" s="4"/>
      <c r="I33" s="4"/>
      <c r="J33" s="2"/>
    </row>
    <row r="34" spans="2:10" s="8" customFormat="1" ht="21.75" customHeight="1" x14ac:dyDescent="0.35">
      <c r="B34" s="50">
        <v>21</v>
      </c>
      <c r="C34" s="4"/>
      <c r="D34" s="4"/>
      <c r="E34" s="2"/>
      <c r="F34" s="52"/>
      <c r="G34" s="50">
        <v>42</v>
      </c>
      <c r="H34" s="4"/>
      <c r="I34" s="4"/>
      <c r="J34" s="2"/>
    </row>
    <row r="35" spans="2:10" s="8" customFormat="1" x14ac:dyDescent="0.35"/>
    <row r="36" spans="2:10" s="8" customFormat="1" x14ac:dyDescent="0.35"/>
    <row r="37" spans="2:10" s="8" customFormat="1" x14ac:dyDescent="0.35"/>
    <row r="38" spans="2:10" s="8" customFormat="1" x14ac:dyDescent="0.35"/>
    <row r="39" spans="2:10" s="8" customFormat="1" x14ac:dyDescent="0.35"/>
    <row r="40" spans="2:10" s="8" customFormat="1" x14ac:dyDescent="0.35"/>
    <row r="41" spans="2:10" s="8" customFormat="1" x14ac:dyDescent="0.35"/>
    <row r="42" spans="2:10" s="8" customFormat="1" x14ac:dyDescent="0.35"/>
    <row r="43" spans="2:10" s="8" customFormat="1" x14ac:dyDescent="0.35"/>
    <row r="44" spans="2:10" s="8" customFormat="1" x14ac:dyDescent="0.35"/>
    <row r="45" spans="2:10" s="8" customFormat="1" x14ac:dyDescent="0.35"/>
    <row r="46" spans="2:10" s="8" customFormat="1" x14ac:dyDescent="0.35"/>
    <row r="47" spans="2:10" s="8" customFormat="1" x14ac:dyDescent="0.35"/>
    <row r="48" spans="2:10" s="8" customFormat="1" x14ac:dyDescent="0.35"/>
    <row r="49" s="8" customFormat="1" x14ac:dyDescent="0.35"/>
    <row r="50" s="8" customFormat="1" x14ac:dyDescent="0.35"/>
    <row r="51" s="8" customFormat="1" x14ac:dyDescent="0.35"/>
    <row r="52" s="8" customFormat="1" x14ac:dyDescent="0.35"/>
    <row r="53" s="8" customFormat="1" x14ac:dyDescent="0.35"/>
    <row r="54" s="8" customFormat="1" x14ac:dyDescent="0.35"/>
    <row r="55" s="8" customFormat="1" x14ac:dyDescent="0.35"/>
    <row r="56" s="8" customFormat="1" x14ac:dyDescent="0.35"/>
    <row r="57" s="8" customFormat="1" x14ac:dyDescent="0.35"/>
    <row r="58" s="8" customFormat="1" x14ac:dyDescent="0.35"/>
    <row r="59" s="8" customFormat="1" x14ac:dyDescent="0.35"/>
    <row r="60" s="8" customFormat="1" x14ac:dyDescent="0.35"/>
    <row r="61" s="8" customFormat="1" x14ac:dyDescent="0.35"/>
    <row r="62" s="8" customFormat="1" x14ac:dyDescent="0.35"/>
    <row r="63" s="8" customFormat="1" x14ac:dyDescent="0.35"/>
    <row r="64" s="8" customFormat="1" x14ac:dyDescent="0.35"/>
    <row r="65" s="8" customFormat="1" x14ac:dyDescent="0.35"/>
    <row r="66" s="8" customFormat="1" x14ac:dyDescent="0.35"/>
    <row r="67" s="8" customFormat="1" x14ac:dyDescent="0.35"/>
    <row r="68" s="8" customFormat="1" x14ac:dyDescent="0.35"/>
    <row r="69" s="8" customFormat="1" x14ac:dyDescent="0.35"/>
    <row r="70" s="8" customFormat="1" x14ac:dyDescent="0.35"/>
    <row r="71" s="8" customFormat="1" x14ac:dyDescent="0.35"/>
    <row r="72" s="8" customFormat="1" x14ac:dyDescent="0.35"/>
    <row r="73" s="8" customFormat="1" x14ac:dyDescent="0.35"/>
    <row r="74" s="8" customFormat="1" x14ac:dyDescent="0.35"/>
    <row r="75" s="8" customFormat="1" x14ac:dyDescent="0.35"/>
    <row r="76" s="8" customFormat="1" x14ac:dyDescent="0.35"/>
    <row r="77" s="8" customFormat="1" x14ac:dyDescent="0.35"/>
    <row r="78" s="8" customFormat="1" x14ac:dyDescent="0.35"/>
    <row r="79" s="8" customFormat="1" x14ac:dyDescent="0.35"/>
    <row r="80" s="8" customFormat="1" x14ac:dyDescent="0.35"/>
    <row r="81" s="8" customFormat="1" x14ac:dyDescent="0.35"/>
  </sheetData>
  <sheetProtection sheet="1" objects="1" scenarios="1" selectLockedCells="1"/>
  <customSheetViews>
    <customSheetView guid="{FE7001F2-5A16-4302-BF82-58FF65A67398}">
      <selection sqref="A1:A2"/>
      <pageMargins left="0.9055118110236221" right="0.51181102362204722" top="0.78740157480314965" bottom="0.59055118110236227" header="0.31496062992125984" footer="0.31496062992125984"/>
      <printOptions horizontalCentered="1"/>
      <pageSetup paperSize="9" orientation="portrait" r:id="rId1"/>
    </customSheetView>
  </customSheetViews>
  <mergeCells count="18">
    <mergeCell ref="J1:J2"/>
    <mergeCell ref="B1:D1"/>
    <mergeCell ref="B2:H2"/>
    <mergeCell ref="B3:E3"/>
    <mergeCell ref="B5:H5"/>
    <mergeCell ref="B4:M4"/>
    <mergeCell ref="B12:J12"/>
    <mergeCell ref="B10:C10"/>
    <mergeCell ref="B11:C11"/>
    <mergeCell ref="B7:D7"/>
    <mergeCell ref="D10:G10"/>
    <mergeCell ref="E7:J7"/>
    <mergeCell ref="I10:J10"/>
    <mergeCell ref="D11:J11"/>
    <mergeCell ref="B8:D8"/>
    <mergeCell ref="E8:J8"/>
    <mergeCell ref="B9:C9"/>
    <mergeCell ref="D9:J9"/>
  </mergeCells>
  <printOptions horizontalCentered="1"/>
  <pageMargins left="0.9055118110236221" right="0.51181102362204722" top="0.78740157480314965" bottom="0.59055118110236227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Vorblatt - Konfiguration</vt:lpstr>
      <vt:lpstr>Entgelt Ü-Std</vt:lpstr>
      <vt:lpstr>FK zu Ü-Std</vt:lpstr>
      <vt:lpstr>FK zu Veranst</vt:lpstr>
      <vt:lpstr>Wettkampfbetreuung</vt:lpstr>
      <vt:lpstr>Sonstige Kosten</vt:lpstr>
      <vt:lpstr>Teilnehmerliste</vt:lpstr>
      <vt:lpstr>'Entgelt Ü-Std'!Print_Area</vt:lpstr>
      <vt:lpstr>'FK zu Ü-Std'!Print_Area</vt:lpstr>
      <vt:lpstr>'FK zu Veranst'!Print_Area</vt:lpstr>
      <vt:lpstr>'Sonstige Kosten'!Print_Area</vt:lpstr>
      <vt:lpstr>Teilnehmerliste!Print_Area</vt:lpstr>
      <vt:lpstr>'Vorblatt - Konfiguration'!Print_Area</vt:lpstr>
      <vt:lpstr>Wettkampfbetreuung!Print_Area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Beate Tregel</dc:creator>
  <cp:lastModifiedBy>Thomas Tregel</cp:lastModifiedBy>
  <cp:lastPrinted>2026-02-14T15:38:15Z</cp:lastPrinted>
  <dcterms:created xsi:type="dcterms:W3CDTF">2014-01-28T20:46:16Z</dcterms:created>
  <dcterms:modified xsi:type="dcterms:W3CDTF">2026-03-12T15:03:47Z</dcterms:modified>
</cp:coreProperties>
</file>